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3 훈련\01 지역 산업 맞춤형 인력양성사업\01 공동훈련센터 선정\2025\01 모집 공고 및 모집 설명회\01 모집 공고\"/>
    </mc:Choice>
  </mc:AlternateContent>
  <xr:revisionPtr revIDLastSave="0" documentId="13_ncr:1_{98066DCD-03FD-4E51-815E-E31127F1C1E3}" xr6:coauthVersionLast="47" xr6:coauthVersionMax="47" xr10:uidLastSave="{00000000-0000-0000-0000-000000000000}"/>
  <bookViews>
    <workbookView xWindow="-120" yWindow="-120" windowWidth="29040" windowHeight="15720" tabRatio="834" xr2:uid="{00000000-000D-0000-FFFF-FFFF00000000}"/>
  </bookViews>
  <sheets>
    <sheet name="1.인프라지원금" sheetId="4" r:id="rId1"/>
    <sheet name="2.훈련과정 일람표" sheetId="11" r:id="rId2"/>
    <sheet name="3.훈련비용(총괄)" sheetId="7" r:id="rId3"/>
    <sheet name="4.훈련과정별" sheetId="9" r:id="rId4"/>
    <sheet name="5.강사 경력산정 근거자료" sheetId="12" r:id="rId5"/>
    <sheet name="(참고) 2024년 NCS기준단가" sheetId="10" r:id="rId6"/>
    <sheet name="NCS-KECO 연계표" sheetId="13" r:id="rId7"/>
  </sheets>
  <externalReferences>
    <externalReference r:id="rId8"/>
  </externalReferences>
  <definedNames>
    <definedName name="_xlnm.Print_Area" localSheetId="0">'1.인프라지원금'!$A$1:$P$17</definedName>
    <definedName name="_xlnm.Print_Area" localSheetId="3">'4.훈련과정별'!$B$1:$L$2018</definedName>
    <definedName name="일람표">[1]과정일람표!$A$6:$AO$211</definedName>
  </definedNames>
  <calcPr calcId="191029"/>
</workbook>
</file>

<file path=xl/calcChain.xml><?xml version="1.0" encoding="utf-8"?>
<calcChain xmlns="http://schemas.openxmlformats.org/spreadsheetml/2006/main">
  <c r="K9" i="11" l="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J23" i="9"/>
  <c r="C11" i="9"/>
  <c r="C75" i="9"/>
  <c r="C76" i="9"/>
  <c r="C140" i="9"/>
  <c r="C141" i="9"/>
  <c r="AA7" i="11" l="1"/>
  <c r="AA8" i="11"/>
  <c r="AA6" i="11"/>
  <c r="K7" i="11"/>
  <c r="K8" i="11"/>
  <c r="K6" i="11"/>
  <c r="I17" i="9" l="1"/>
  <c r="J82" i="9" l="1"/>
  <c r="L2015" i="9"/>
  <c r="J2015" i="9" s="1"/>
  <c r="L2014" i="9"/>
  <c r="J2014" i="9" s="1"/>
  <c r="L2013" i="9"/>
  <c r="J2013" i="9" s="1"/>
  <c r="L2012" i="9"/>
  <c r="J2012" i="9"/>
  <c r="L2011" i="9"/>
  <c r="L2010" i="9"/>
  <c r="J2010" i="9"/>
  <c r="L2009" i="9"/>
  <c r="J2009" i="9" s="1"/>
  <c r="L2008" i="9"/>
  <c r="J2008" i="9" s="1"/>
  <c r="L2006" i="9"/>
  <c r="J2006" i="9"/>
  <c r="L2005" i="9"/>
  <c r="J2005" i="9" s="1"/>
  <c r="L2004" i="9"/>
  <c r="L2003" i="9" s="1"/>
  <c r="J2004" i="9"/>
  <c r="J2003" i="9" s="1"/>
  <c r="L2002" i="9"/>
  <c r="J2002" i="9" s="1"/>
  <c r="L2001" i="9"/>
  <c r="J2001" i="9" s="1"/>
  <c r="L2000" i="9"/>
  <c r="J2000" i="9"/>
  <c r="L1999" i="9"/>
  <c r="L1998" i="9"/>
  <c r="J1998" i="9"/>
  <c r="L1997" i="9"/>
  <c r="J1997" i="9" s="1"/>
  <c r="L1996" i="9"/>
  <c r="J1996" i="9" s="1"/>
  <c r="J1995" i="9" s="1"/>
  <c r="L1994" i="9"/>
  <c r="J1994" i="9"/>
  <c r="L1993" i="9"/>
  <c r="J1993" i="9" s="1"/>
  <c r="L1992" i="9"/>
  <c r="J1992" i="9"/>
  <c r="L1991" i="9"/>
  <c r="J1991" i="9" s="1"/>
  <c r="J1990" i="9" s="1"/>
  <c r="L1989" i="9"/>
  <c r="J1989" i="9" s="1"/>
  <c r="L1988" i="9"/>
  <c r="J1988" i="9"/>
  <c r="L1987" i="9"/>
  <c r="J1987" i="9" s="1"/>
  <c r="J1986" i="9" s="1"/>
  <c r="L1984" i="9"/>
  <c r="J1984" i="9" s="1"/>
  <c r="L1983" i="9"/>
  <c r="L1982" i="9"/>
  <c r="J1982" i="9" s="1"/>
  <c r="L1981" i="9"/>
  <c r="L1980" i="9"/>
  <c r="J1980" i="9"/>
  <c r="L1979" i="9"/>
  <c r="J1979" i="9" s="1"/>
  <c r="L1978" i="9"/>
  <c r="J1978" i="9" s="1"/>
  <c r="J1977" i="9" s="1"/>
  <c r="L1975" i="9"/>
  <c r="J1975" i="9"/>
  <c r="L1974" i="9"/>
  <c r="J1974" i="9"/>
  <c r="L1973" i="9"/>
  <c r="J1973" i="9" s="1"/>
  <c r="J1972" i="9" s="1"/>
  <c r="L1971" i="9"/>
  <c r="J1971" i="9" s="1"/>
  <c r="L1970" i="9"/>
  <c r="J1970" i="9" s="1"/>
  <c r="L1969" i="9"/>
  <c r="L1968" i="9"/>
  <c r="J1968" i="9"/>
  <c r="L1950" i="9"/>
  <c r="J1950" i="9" s="1"/>
  <c r="J1946" i="9" s="1"/>
  <c r="L1949" i="9"/>
  <c r="J1949" i="9"/>
  <c r="L1948" i="9"/>
  <c r="J1948" i="9"/>
  <c r="L1947" i="9"/>
  <c r="J1947" i="9"/>
  <c r="L1946" i="9"/>
  <c r="L1945" i="9"/>
  <c r="L1942" i="9" s="1"/>
  <c r="L1944" i="9"/>
  <c r="J1944" i="9" s="1"/>
  <c r="L1943" i="9"/>
  <c r="J1943" i="9"/>
  <c r="L1941" i="9"/>
  <c r="J1941" i="9"/>
  <c r="L1940" i="9"/>
  <c r="J1940" i="9"/>
  <c r="L1939" i="9"/>
  <c r="L1938" i="9" s="1"/>
  <c r="L1937" i="9"/>
  <c r="J1937" i="9"/>
  <c r="L1936" i="9"/>
  <c r="J1936" i="9"/>
  <c r="L1935" i="9"/>
  <c r="J1935" i="9" s="1"/>
  <c r="J1934" i="9" s="1"/>
  <c r="L1934" i="9"/>
  <c r="L1933" i="9"/>
  <c r="L1930" i="9" s="1"/>
  <c r="L1932" i="9"/>
  <c r="J1932" i="9" s="1"/>
  <c r="L1931" i="9"/>
  <c r="J1931" i="9"/>
  <c r="L1929" i="9"/>
  <c r="J1929" i="9"/>
  <c r="L1928" i="9"/>
  <c r="J1928" i="9"/>
  <c r="L1927" i="9"/>
  <c r="J1927" i="9" s="1"/>
  <c r="L1926" i="9"/>
  <c r="J1926" i="9" s="1"/>
  <c r="J1925" i="9" s="1"/>
  <c r="L1924" i="9"/>
  <c r="J1924" i="9"/>
  <c r="L1923" i="9"/>
  <c r="J1923" i="9"/>
  <c r="L1922" i="9"/>
  <c r="J1922" i="9"/>
  <c r="J1921" i="9" s="1"/>
  <c r="L1921" i="9"/>
  <c r="L1919" i="9"/>
  <c r="J1919" i="9"/>
  <c r="L1918" i="9"/>
  <c r="L1917" i="9"/>
  <c r="J1917" i="9" s="1"/>
  <c r="J1916" i="9" s="1"/>
  <c r="L1915" i="9"/>
  <c r="J1915" i="9"/>
  <c r="L1914" i="9"/>
  <c r="J1914" i="9" s="1"/>
  <c r="L1913" i="9"/>
  <c r="J1913" i="9" s="1"/>
  <c r="L1910" i="9"/>
  <c r="J1910" i="9"/>
  <c r="L1909" i="9"/>
  <c r="J1909" i="9"/>
  <c r="L1908" i="9"/>
  <c r="J1908" i="9" s="1"/>
  <c r="J1907" i="9" s="1"/>
  <c r="L1906" i="9"/>
  <c r="J1906" i="9" s="1"/>
  <c r="L1905" i="9"/>
  <c r="J1905" i="9" s="1"/>
  <c r="J1904" i="9" s="1"/>
  <c r="L1904" i="9"/>
  <c r="L1903" i="9"/>
  <c r="J1903" i="9"/>
  <c r="L1885" i="9"/>
  <c r="J1885" i="9" s="1"/>
  <c r="L1884" i="9"/>
  <c r="J1884" i="9" s="1"/>
  <c r="L1883" i="9"/>
  <c r="J1883" i="9" s="1"/>
  <c r="L1882" i="9"/>
  <c r="J1882" i="9"/>
  <c r="L1881" i="9"/>
  <c r="L1880" i="9"/>
  <c r="J1880" i="9" s="1"/>
  <c r="L1879" i="9"/>
  <c r="J1879" i="9" s="1"/>
  <c r="L1878" i="9"/>
  <c r="J1878" i="9" s="1"/>
  <c r="J1877" i="9" s="1"/>
  <c r="L1876" i="9"/>
  <c r="J1876" i="9"/>
  <c r="L1875" i="9"/>
  <c r="J1875" i="9"/>
  <c r="L1874" i="9"/>
  <c r="L1873" i="9" s="1"/>
  <c r="L1872" i="9"/>
  <c r="J1872" i="9" s="1"/>
  <c r="L1871" i="9"/>
  <c r="J1871" i="9" s="1"/>
  <c r="L1870" i="9"/>
  <c r="J1870" i="9"/>
  <c r="L1869" i="9"/>
  <c r="L1868" i="9"/>
  <c r="J1868" i="9" s="1"/>
  <c r="L1867" i="9"/>
  <c r="J1867" i="9" s="1"/>
  <c r="L1866" i="9"/>
  <c r="J1866" i="9" s="1"/>
  <c r="J1865" i="9" s="1"/>
  <c r="L1864" i="9"/>
  <c r="J1864" i="9"/>
  <c r="L1863" i="9"/>
  <c r="J1863" i="9"/>
  <c r="L1862" i="9"/>
  <c r="L1860" i="9" s="1"/>
  <c r="L1861" i="9"/>
  <c r="J1861" i="9" s="1"/>
  <c r="L1859" i="9"/>
  <c r="J1859" i="9" s="1"/>
  <c r="L1858" i="9"/>
  <c r="J1858" i="9"/>
  <c r="L1857" i="9"/>
  <c r="J1857" i="9"/>
  <c r="J1856" i="9" s="1"/>
  <c r="L1856" i="9"/>
  <c r="L1855" i="9" s="1"/>
  <c r="L1854" i="9"/>
  <c r="J1854" i="9" s="1"/>
  <c r="J1851" i="9" s="1"/>
  <c r="L1853" i="9"/>
  <c r="L1852" i="9"/>
  <c r="J1852" i="9"/>
  <c r="L1850" i="9"/>
  <c r="J1850" i="9"/>
  <c r="L1849" i="9"/>
  <c r="J1849" i="9" s="1"/>
  <c r="L1848" i="9"/>
  <c r="L1847" i="9" s="1"/>
  <c r="J1848" i="9"/>
  <c r="J1847" i="9" s="1"/>
  <c r="L1845" i="9"/>
  <c r="J1845" i="9"/>
  <c r="L1844" i="9"/>
  <c r="J1844" i="9"/>
  <c r="L1843" i="9"/>
  <c r="J1843" i="9" s="1"/>
  <c r="J1842" i="9" s="1"/>
  <c r="L1841" i="9"/>
  <c r="J1841" i="9"/>
  <c r="L1840" i="9"/>
  <c r="J1840" i="9" s="1"/>
  <c r="J1839" i="9" s="1"/>
  <c r="L1839" i="9"/>
  <c r="L1838" i="9"/>
  <c r="J1838" i="9"/>
  <c r="L1820" i="9"/>
  <c r="J1820" i="9" s="1"/>
  <c r="L1819" i="9"/>
  <c r="L1816" i="9" s="1"/>
  <c r="J1819" i="9"/>
  <c r="L1818" i="9"/>
  <c r="J1818" i="9" s="1"/>
  <c r="L1817" i="9"/>
  <c r="J1817" i="9"/>
  <c r="L1815" i="9"/>
  <c r="J1815" i="9"/>
  <c r="L1814" i="9"/>
  <c r="J1814" i="9" s="1"/>
  <c r="L1813" i="9"/>
  <c r="L1812" i="9" s="1"/>
  <c r="J1813" i="9"/>
  <c r="J1812" i="9" s="1"/>
  <c r="L1811" i="9"/>
  <c r="J1811" i="9"/>
  <c r="L1810" i="9"/>
  <c r="J1810" i="9" s="1"/>
  <c r="L1809" i="9"/>
  <c r="L1808" i="9" s="1"/>
  <c r="J1809" i="9"/>
  <c r="L1807" i="9"/>
  <c r="L1804" i="9" s="1"/>
  <c r="J1807" i="9"/>
  <c r="L1806" i="9"/>
  <c r="J1806" i="9" s="1"/>
  <c r="L1805" i="9"/>
  <c r="J1805" i="9"/>
  <c r="J1804" i="9" s="1"/>
  <c r="L1803" i="9"/>
  <c r="J1803" i="9"/>
  <c r="L1802" i="9"/>
  <c r="J1802" i="9" s="1"/>
  <c r="L1801" i="9"/>
  <c r="L1800" i="9" s="1"/>
  <c r="J1801" i="9"/>
  <c r="L1799" i="9"/>
  <c r="J1799" i="9"/>
  <c r="L1798" i="9"/>
  <c r="J1798" i="9" s="1"/>
  <c r="L1797" i="9"/>
  <c r="J1797" i="9"/>
  <c r="L1796" i="9"/>
  <c r="J1796" i="9" s="1"/>
  <c r="J1795" i="9" s="1"/>
  <c r="L1794" i="9"/>
  <c r="J1794" i="9" s="1"/>
  <c r="L1793" i="9"/>
  <c r="J1793" i="9"/>
  <c r="L1792" i="9"/>
  <c r="J1792" i="9" s="1"/>
  <c r="J1791" i="9" s="1"/>
  <c r="J1790" i="9" s="1"/>
  <c r="L1791" i="9"/>
  <c r="L1789" i="9"/>
  <c r="J1789" i="9"/>
  <c r="L1788" i="9"/>
  <c r="L1787" i="9"/>
  <c r="J1787" i="9" s="1"/>
  <c r="J1786" i="9" s="1"/>
  <c r="L1786" i="9"/>
  <c r="L1785" i="9"/>
  <c r="J1785" i="9"/>
  <c r="L1784" i="9"/>
  <c r="J1784" i="9" s="1"/>
  <c r="L1783" i="9"/>
  <c r="J1783" i="9" s="1"/>
  <c r="J1782" i="9" s="1"/>
  <c r="J1781" i="9" s="1"/>
  <c r="L1780" i="9"/>
  <c r="J1780" i="9" s="1"/>
  <c r="L1779" i="9"/>
  <c r="J1779" i="9"/>
  <c r="L1778" i="9"/>
  <c r="J1778" i="9" s="1"/>
  <c r="L1776" i="9"/>
  <c r="J1776" i="9" s="1"/>
  <c r="L1775" i="9"/>
  <c r="J1775" i="9" s="1"/>
  <c r="J1774" i="9" s="1"/>
  <c r="L1773" i="9"/>
  <c r="J1773" i="9"/>
  <c r="L1755" i="9"/>
  <c r="J1755" i="9" s="1"/>
  <c r="L1754" i="9"/>
  <c r="J1754" i="9" s="1"/>
  <c r="L1753" i="9"/>
  <c r="J1753" i="9"/>
  <c r="L1752" i="9"/>
  <c r="J1752" i="9"/>
  <c r="L1750" i="9"/>
  <c r="J1750" i="9" s="1"/>
  <c r="L1749" i="9"/>
  <c r="J1749" i="9" s="1"/>
  <c r="L1748" i="9"/>
  <c r="J1748" i="9" s="1"/>
  <c r="L1746" i="9"/>
  <c r="J1746" i="9"/>
  <c r="L1745" i="9"/>
  <c r="J1745" i="9" s="1"/>
  <c r="L1744" i="9"/>
  <c r="L1743" i="9" s="1"/>
  <c r="L1742" i="9"/>
  <c r="J1742" i="9" s="1"/>
  <c r="L1741" i="9"/>
  <c r="J1741" i="9"/>
  <c r="L1740" i="9"/>
  <c r="J1740" i="9"/>
  <c r="J1739" i="9" s="1"/>
  <c r="L1739" i="9"/>
  <c r="L1738" i="9"/>
  <c r="J1738" i="9" s="1"/>
  <c r="L1737" i="9"/>
  <c r="J1737" i="9" s="1"/>
  <c r="L1736" i="9"/>
  <c r="J1736" i="9" s="1"/>
  <c r="L1734" i="9"/>
  <c r="J1734" i="9"/>
  <c r="L1733" i="9"/>
  <c r="J1733" i="9" s="1"/>
  <c r="L1732" i="9"/>
  <c r="J1732" i="9" s="1"/>
  <c r="L1731" i="9"/>
  <c r="J1731" i="9" s="1"/>
  <c r="L1729" i="9"/>
  <c r="J1729" i="9"/>
  <c r="L1728" i="9"/>
  <c r="J1728" i="9"/>
  <c r="L1727" i="9"/>
  <c r="J1727" i="9" s="1"/>
  <c r="J1726" i="9" s="1"/>
  <c r="L1726" i="9"/>
  <c r="L1724" i="9"/>
  <c r="J1724" i="9" s="1"/>
  <c r="L1723" i="9"/>
  <c r="L1722" i="9"/>
  <c r="J1722" i="9" s="1"/>
  <c r="J1721" i="9" s="1"/>
  <c r="L1721" i="9"/>
  <c r="L1720" i="9"/>
  <c r="J1720" i="9"/>
  <c r="L1719" i="9"/>
  <c r="J1719" i="9"/>
  <c r="L1718" i="9"/>
  <c r="L1717" i="9" s="1"/>
  <c r="L1716" i="9" s="1"/>
  <c r="J1718" i="9"/>
  <c r="J1717" i="9" s="1"/>
  <c r="L1715" i="9"/>
  <c r="J1715" i="9" s="1"/>
  <c r="L1714" i="9"/>
  <c r="J1714" i="9"/>
  <c r="L1713" i="9"/>
  <c r="L1712" i="9" s="1"/>
  <c r="J1713" i="9"/>
  <c r="J1712" i="9" s="1"/>
  <c r="L1711" i="9"/>
  <c r="J1711" i="9"/>
  <c r="L1710" i="9"/>
  <c r="J1710" i="9" s="1"/>
  <c r="J1709" i="9" s="1"/>
  <c r="L1709" i="9"/>
  <c r="L1708" i="9"/>
  <c r="J1708" i="9"/>
  <c r="L1690" i="9"/>
  <c r="J1690" i="9" s="1"/>
  <c r="L1689" i="9"/>
  <c r="J1689" i="9"/>
  <c r="L1688" i="9"/>
  <c r="J1688" i="9" s="1"/>
  <c r="L1687" i="9"/>
  <c r="J1687" i="9" s="1"/>
  <c r="L1686" i="9"/>
  <c r="L1685" i="9"/>
  <c r="J1685" i="9"/>
  <c r="L1684" i="9"/>
  <c r="J1684" i="9" s="1"/>
  <c r="L1683" i="9"/>
  <c r="L1682" i="9" s="1"/>
  <c r="J1683" i="9"/>
  <c r="L1681" i="9"/>
  <c r="J1681" i="9" s="1"/>
  <c r="L1680" i="9"/>
  <c r="J1680" i="9" s="1"/>
  <c r="L1679" i="9"/>
  <c r="L1678" i="9" s="1"/>
  <c r="J1679" i="9"/>
  <c r="L1677" i="9"/>
  <c r="J1677" i="9"/>
  <c r="L1676" i="9"/>
  <c r="J1676" i="9" s="1"/>
  <c r="L1675" i="9"/>
  <c r="J1675" i="9" s="1"/>
  <c r="J1674" i="9" s="1"/>
  <c r="L1674" i="9"/>
  <c r="L1673" i="9"/>
  <c r="J1673" i="9"/>
  <c r="L1672" i="9"/>
  <c r="J1672" i="9" s="1"/>
  <c r="L1671" i="9"/>
  <c r="J1671" i="9"/>
  <c r="L1669" i="9"/>
  <c r="J1669" i="9" s="1"/>
  <c r="L1668" i="9"/>
  <c r="J1668" i="9" s="1"/>
  <c r="L1667" i="9"/>
  <c r="J1667" i="9"/>
  <c r="L1666" i="9"/>
  <c r="J1666" i="9" s="1"/>
  <c r="J1665" i="9" s="1"/>
  <c r="L1664" i="9"/>
  <c r="J1664" i="9" s="1"/>
  <c r="L1663" i="9"/>
  <c r="J1663" i="9" s="1"/>
  <c r="L1662" i="9"/>
  <c r="J1662" i="9" s="1"/>
  <c r="L1659" i="9"/>
  <c r="J1659" i="9"/>
  <c r="L1658" i="9"/>
  <c r="L1657" i="9"/>
  <c r="L1656" i="9" s="1"/>
  <c r="J1657" i="9"/>
  <c r="J1656" i="9"/>
  <c r="L1655" i="9"/>
  <c r="J1655" i="9"/>
  <c r="L1654" i="9"/>
  <c r="J1654" i="9" s="1"/>
  <c r="J1652" i="9" s="1"/>
  <c r="J1651" i="9" s="1"/>
  <c r="L1653" i="9"/>
  <c r="J1653" i="9"/>
  <c r="L1650" i="9"/>
  <c r="J1650" i="9"/>
  <c r="L1649" i="9"/>
  <c r="J1649" i="9"/>
  <c r="L1648" i="9"/>
  <c r="J1648" i="9" s="1"/>
  <c r="J1647" i="9" s="1"/>
  <c r="L1646" i="9"/>
  <c r="J1646" i="9" s="1"/>
  <c r="J1644" i="9" s="1"/>
  <c r="L1645" i="9"/>
  <c r="L1644" i="9" s="1"/>
  <c r="J1645" i="9"/>
  <c r="L1643" i="9"/>
  <c r="J1643" i="9"/>
  <c r="L1625" i="9"/>
  <c r="J1625" i="9" s="1"/>
  <c r="L1624" i="9"/>
  <c r="J1624" i="9" s="1"/>
  <c r="L1623" i="9"/>
  <c r="J1623" i="9" s="1"/>
  <c r="L1622" i="9"/>
  <c r="L1621" i="9" s="1"/>
  <c r="J1622" i="9"/>
  <c r="J1621" i="9" s="1"/>
  <c r="L1620" i="9"/>
  <c r="J1620" i="9"/>
  <c r="L1619" i="9"/>
  <c r="J1619" i="9" s="1"/>
  <c r="L1618" i="9"/>
  <c r="J1618" i="9" s="1"/>
  <c r="J1617" i="9" s="1"/>
  <c r="L1616" i="9"/>
  <c r="J1616" i="9"/>
  <c r="L1615" i="9"/>
  <c r="J1615" i="9"/>
  <c r="L1614" i="9"/>
  <c r="L1613" i="9" s="1"/>
  <c r="J1614" i="9"/>
  <c r="J1613" i="9" s="1"/>
  <c r="L1612" i="9"/>
  <c r="J1612" i="9" s="1"/>
  <c r="L1611" i="9"/>
  <c r="J1611" i="9" s="1"/>
  <c r="L1610" i="9"/>
  <c r="L1609" i="9" s="1"/>
  <c r="J1610" i="9"/>
  <c r="J1609" i="9" s="1"/>
  <c r="L1608" i="9"/>
  <c r="J1608" i="9"/>
  <c r="L1607" i="9"/>
  <c r="J1607" i="9" s="1"/>
  <c r="L1606" i="9"/>
  <c r="J1606" i="9" s="1"/>
  <c r="J1605" i="9" s="1"/>
  <c r="L1604" i="9"/>
  <c r="J1604" i="9"/>
  <c r="L1603" i="9"/>
  <c r="J1603" i="9"/>
  <c r="L1602" i="9"/>
  <c r="J1602" i="9"/>
  <c r="L1601" i="9"/>
  <c r="J1601" i="9" s="1"/>
  <c r="J1600" i="9" s="1"/>
  <c r="L1599" i="9"/>
  <c r="J1599" i="9" s="1"/>
  <c r="J1596" i="9" s="1"/>
  <c r="J1595" i="9" s="1"/>
  <c r="L1598" i="9"/>
  <c r="J1598" i="9"/>
  <c r="L1597" i="9"/>
  <c r="J1597" i="9"/>
  <c r="L1596" i="9"/>
  <c r="L1594" i="9"/>
  <c r="J1594" i="9" s="1"/>
  <c r="L1593" i="9"/>
  <c r="L1592" i="9"/>
  <c r="J1592" i="9"/>
  <c r="J1591" i="9" s="1"/>
  <c r="L1591" i="9"/>
  <c r="L1590" i="9"/>
  <c r="J1590" i="9"/>
  <c r="L1589" i="9"/>
  <c r="J1589" i="9" s="1"/>
  <c r="J1587" i="9" s="1"/>
  <c r="J1586" i="9" s="1"/>
  <c r="L1588" i="9"/>
  <c r="L1587" i="9" s="1"/>
  <c r="L1586" i="9" s="1"/>
  <c r="J1588" i="9"/>
  <c r="L1585" i="9"/>
  <c r="J1585" i="9" s="1"/>
  <c r="L1584" i="9"/>
  <c r="J1584" i="9"/>
  <c r="L1583" i="9"/>
  <c r="J1583" i="9" s="1"/>
  <c r="L1581" i="9"/>
  <c r="J1581" i="9"/>
  <c r="L1580" i="9"/>
  <c r="J1580" i="9"/>
  <c r="J1579" i="9" s="1"/>
  <c r="L1579" i="9"/>
  <c r="L1578" i="9"/>
  <c r="J1578" i="9"/>
  <c r="L1560" i="9"/>
  <c r="J1560" i="9" s="1"/>
  <c r="L1559" i="9"/>
  <c r="J1559" i="9" s="1"/>
  <c r="L1558" i="9"/>
  <c r="J1558" i="9" s="1"/>
  <c r="L1557" i="9"/>
  <c r="J1557" i="9" s="1"/>
  <c r="J1556" i="9" s="1"/>
  <c r="L1555" i="9"/>
  <c r="J1555" i="9" s="1"/>
  <c r="L1554" i="9"/>
  <c r="J1554" i="9" s="1"/>
  <c r="L1553" i="9"/>
  <c r="J1553" i="9" s="1"/>
  <c r="J1552" i="9" s="1"/>
  <c r="L1551" i="9"/>
  <c r="J1551" i="9" s="1"/>
  <c r="L1550" i="9"/>
  <c r="J1550" i="9"/>
  <c r="L1549" i="9"/>
  <c r="L1548" i="9" s="1"/>
  <c r="L1547" i="9"/>
  <c r="J1547" i="9" s="1"/>
  <c r="L1546" i="9"/>
  <c r="J1546" i="9" s="1"/>
  <c r="L1545" i="9"/>
  <c r="J1545" i="9" s="1"/>
  <c r="L1543" i="9"/>
  <c r="J1543" i="9" s="1"/>
  <c r="L1542" i="9"/>
  <c r="J1542" i="9" s="1"/>
  <c r="L1541" i="9"/>
  <c r="J1541" i="9" s="1"/>
  <c r="L1539" i="9"/>
  <c r="J1539" i="9" s="1"/>
  <c r="L1538" i="9"/>
  <c r="J1538" i="9"/>
  <c r="L1537" i="9"/>
  <c r="L1535" i="9" s="1"/>
  <c r="L1536" i="9"/>
  <c r="J1536" i="9" s="1"/>
  <c r="L1534" i="9"/>
  <c r="J1534" i="9" s="1"/>
  <c r="L1533" i="9"/>
  <c r="J1533" i="9" s="1"/>
  <c r="J1531" i="9" s="1"/>
  <c r="L1532" i="9"/>
  <c r="J1532" i="9"/>
  <c r="L1531" i="9"/>
  <c r="L1529" i="9"/>
  <c r="J1529" i="9" s="1"/>
  <c r="L1528" i="9"/>
  <c r="L1527" i="9"/>
  <c r="L1526" i="9" s="1"/>
  <c r="J1527" i="9"/>
  <c r="J1526" i="9" s="1"/>
  <c r="L1525" i="9"/>
  <c r="J1525" i="9"/>
  <c r="L1524" i="9"/>
  <c r="J1524" i="9" s="1"/>
  <c r="L1523" i="9"/>
  <c r="J1523" i="9"/>
  <c r="J1522" i="9" s="1"/>
  <c r="J1521" i="9" s="1"/>
  <c r="L1520" i="9"/>
  <c r="J1520" i="9"/>
  <c r="L1519" i="9"/>
  <c r="J1519" i="9"/>
  <c r="L1518" i="9"/>
  <c r="J1518" i="9" s="1"/>
  <c r="J1517" i="9" s="1"/>
  <c r="L1516" i="9"/>
  <c r="J1516" i="9" s="1"/>
  <c r="L1515" i="9"/>
  <c r="L1514" i="9" s="1"/>
  <c r="J1515" i="9"/>
  <c r="J1514" i="9" s="1"/>
  <c r="L1513" i="9"/>
  <c r="J1513" i="9"/>
  <c r="L1495" i="9"/>
  <c r="J1495" i="9" s="1"/>
  <c r="L1494" i="9"/>
  <c r="J1494" i="9"/>
  <c r="L1493" i="9"/>
  <c r="J1493" i="9" s="1"/>
  <c r="L1492" i="9"/>
  <c r="J1492" i="9"/>
  <c r="L1490" i="9"/>
  <c r="J1490" i="9"/>
  <c r="L1489" i="9"/>
  <c r="J1489" i="9" s="1"/>
  <c r="L1488" i="9"/>
  <c r="L1487" i="9" s="1"/>
  <c r="J1488" i="9"/>
  <c r="L1486" i="9"/>
  <c r="J1486" i="9"/>
  <c r="L1485" i="9"/>
  <c r="J1485" i="9" s="1"/>
  <c r="L1484" i="9"/>
  <c r="L1483" i="9" s="1"/>
  <c r="J1484" i="9"/>
  <c r="L1482" i="9"/>
  <c r="J1482" i="9"/>
  <c r="L1481" i="9"/>
  <c r="J1481" i="9" s="1"/>
  <c r="L1480" i="9"/>
  <c r="J1480" i="9"/>
  <c r="J1479" i="9" s="1"/>
  <c r="L1479" i="9"/>
  <c r="L1478" i="9"/>
  <c r="J1478" i="9"/>
  <c r="L1477" i="9"/>
  <c r="J1477" i="9" s="1"/>
  <c r="L1476" i="9"/>
  <c r="J1476" i="9"/>
  <c r="L1474" i="9"/>
  <c r="J1474" i="9"/>
  <c r="L1473" i="9"/>
  <c r="J1473" i="9" s="1"/>
  <c r="L1472" i="9"/>
  <c r="J1472" i="9"/>
  <c r="L1471" i="9"/>
  <c r="J1471" i="9" s="1"/>
  <c r="J1470" i="9" s="1"/>
  <c r="L1469" i="9"/>
  <c r="J1469" i="9" s="1"/>
  <c r="L1468" i="9"/>
  <c r="J1468" i="9"/>
  <c r="L1467" i="9"/>
  <c r="J1467" i="9" s="1"/>
  <c r="J1466" i="9" s="1"/>
  <c r="L1466" i="9"/>
  <c r="L1464" i="9"/>
  <c r="J1464" i="9"/>
  <c r="L1463" i="9"/>
  <c r="L1462" i="9"/>
  <c r="J1462" i="9"/>
  <c r="L1461" i="9"/>
  <c r="J1461" i="9"/>
  <c r="L1460" i="9"/>
  <c r="J1460" i="9"/>
  <c r="L1459" i="9"/>
  <c r="J1459" i="9" s="1"/>
  <c r="L1458" i="9"/>
  <c r="J1458" i="9" s="1"/>
  <c r="L1455" i="9"/>
  <c r="J1455" i="9"/>
  <c r="L1454" i="9"/>
  <c r="J1454" i="9"/>
  <c r="L1453" i="9"/>
  <c r="J1453" i="9" s="1"/>
  <c r="J1452" i="9" s="1"/>
  <c r="L1451" i="9"/>
  <c r="J1451" i="9" s="1"/>
  <c r="J1449" i="9" s="1"/>
  <c r="L1450" i="9"/>
  <c r="J1450" i="9"/>
  <c r="L1449" i="9"/>
  <c r="L1448" i="9"/>
  <c r="J1448" i="9"/>
  <c r="L1430" i="9"/>
  <c r="J1430" i="9" s="1"/>
  <c r="L1429" i="9"/>
  <c r="J1429" i="9" s="1"/>
  <c r="L1428" i="9"/>
  <c r="J1428" i="9" s="1"/>
  <c r="L1427" i="9"/>
  <c r="J1427" i="9"/>
  <c r="L1425" i="9"/>
  <c r="J1425" i="9" s="1"/>
  <c r="L1424" i="9"/>
  <c r="J1424" i="9" s="1"/>
  <c r="L1423" i="9"/>
  <c r="J1423" i="9" s="1"/>
  <c r="J1422" i="9" s="1"/>
  <c r="L1421" i="9"/>
  <c r="J1421" i="9"/>
  <c r="L1420" i="9"/>
  <c r="J1420" i="9" s="1"/>
  <c r="L1419" i="9"/>
  <c r="L1418" i="9" s="1"/>
  <c r="L1417" i="9"/>
  <c r="J1417" i="9" s="1"/>
  <c r="L1416" i="9"/>
  <c r="J1416" i="9" s="1"/>
  <c r="L1415" i="9"/>
  <c r="J1415" i="9"/>
  <c r="J1414" i="9" s="1"/>
  <c r="L1414" i="9"/>
  <c r="L1413" i="9"/>
  <c r="J1413" i="9" s="1"/>
  <c r="L1412" i="9"/>
  <c r="J1412" i="9" s="1"/>
  <c r="L1411" i="9"/>
  <c r="J1411" i="9" s="1"/>
  <c r="J1410" i="9" s="1"/>
  <c r="L1409" i="9"/>
  <c r="J1409" i="9"/>
  <c r="L1408" i="9"/>
  <c r="J1408" i="9" s="1"/>
  <c r="L1407" i="9"/>
  <c r="J1407" i="9" s="1"/>
  <c r="L1406" i="9"/>
  <c r="J1406" i="9" s="1"/>
  <c r="L1404" i="9"/>
  <c r="J1404" i="9" s="1"/>
  <c r="L1403" i="9"/>
  <c r="J1403" i="9"/>
  <c r="L1402" i="9"/>
  <c r="J1402" i="9" s="1"/>
  <c r="J1401" i="9" s="1"/>
  <c r="L1401" i="9"/>
  <c r="L1399" i="9"/>
  <c r="J1399" i="9" s="1"/>
  <c r="J1396" i="9" s="1"/>
  <c r="L1398" i="9"/>
  <c r="L1397" i="9"/>
  <c r="J1397" i="9"/>
  <c r="L1396" i="9"/>
  <c r="L1395" i="9"/>
  <c r="J1395" i="9"/>
  <c r="L1394" i="9"/>
  <c r="J1394" i="9"/>
  <c r="J1392" i="9" s="1"/>
  <c r="J1391" i="9" s="1"/>
  <c r="L1393" i="9"/>
  <c r="L1392" i="9" s="1"/>
  <c r="L1391" i="9" s="1"/>
  <c r="J1393" i="9"/>
  <c r="L1390" i="9"/>
  <c r="J1390" i="9" s="1"/>
  <c r="L1389" i="9"/>
  <c r="J1389" i="9"/>
  <c r="L1388" i="9"/>
  <c r="L1387" i="9" s="1"/>
  <c r="J1388" i="9"/>
  <c r="L1386" i="9"/>
  <c r="J1386" i="9"/>
  <c r="L1385" i="9"/>
  <c r="J1385" i="9"/>
  <c r="L1384" i="9"/>
  <c r="J1384" i="9"/>
  <c r="L1383" i="9"/>
  <c r="J1383" i="9"/>
  <c r="L1365" i="9"/>
  <c r="J1365" i="9" s="1"/>
  <c r="L1364" i="9"/>
  <c r="J1364" i="9" s="1"/>
  <c r="L1363" i="9"/>
  <c r="J1363" i="9"/>
  <c r="L1362" i="9"/>
  <c r="J1362" i="9"/>
  <c r="L1360" i="9"/>
  <c r="J1360" i="9"/>
  <c r="L1359" i="9"/>
  <c r="J1359" i="9" s="1"/>
  <c r="L1358" i="9"/>
  <c r="J1358" i="9" s="1"/>
  <c r="J1357" i="9" s="1"/>
  <c r="L1356" i="9"/>
  <c r="J1356" i="9"/>
  <c r="L1355" i="9"/>
  <c r="J1355" i="9"/>
  <c r="L1354" i="9"/>
  <c r="L1353" i="9" s="1"/>
  <c r="J1354" i="9"/>
  <c r="J1353" i="9" s="1"/>
  <c r="L1352" i="9"/>
  <c r="J1352" i="9" s="1"/>
  <c r="L1351" i="9"/>
  <c r="J1351" i="9"/>
  <c r="L1350" i="9"/>
  <c r="J1350" i="9"/>
  <c r="J1349" i="9" s="1"/>
  <c r="L1349" i="9"/>
  <c r="L1348" i="9"/>
  <c r="J1348" i="9"/>
  <c r="L1347" i="9"/>
  <c r="J1347" i="9" s="1"/>
  <c r="L1346" i="9"/>
  <c r="J1346" i="9" s="1"/>
  <c r="L1344" i="9"/>
  <c r="J1344" i="9"/>
  <c r="L1343" i="9"/>
  <c r="J1343" i="9"/>
  <c r="L1342" i="9"/>
  <c r="J1342" i="9"/>
  <c r="L1341" i="9"/>
  <c r="J1341" i="9" s="1"/>
  <c r="J1340" i="9" s="1"/>
  <c r="L1339" i="9"/>
  <c r="J1339" i="9"/>
  <c r="L1338" i="9"/>
  <c r="J1338" i="9"/>
  <c r="L1337" i="9"/>
  <c r="J1337" i="9"/>
  <c r="L1336" i="9"/>
  <c r="J1336" i="9"/>
  <c r="L1334" i="9"/>
  <c r="J1334" i="9" s="1"/>
  <c r="L1333" i="9"/>
  <c r="L1332" i="9"/>
  <c r="J1332" i="9" s="1"/>
  <c r="J1331" i="9" s="1"/>
  <c r="L1331" i="9"/>
  <c r="L1330" i="9"/>
  <c r="J1330" i="9"/>
  <c r="L1329" i="9"/>
  <c r="J1329" i="9" s="1"/>
  <c r="J1327" i="9" s="1"/>
  <c r="J1326" i="9" s="1"/>
  <c r="L1328" i="9"/>
  <c r="L1327" i="9" s="1"/>
  <c r="L1326" i="9" s="1"/>
  <c r="J1328" i="9"/>
  <c r="L1325" i="9"/>
  <c r="J1325" i="9" s="1"/>
  <c r="L1324" i="9"/>
  <c r="J1324" i="9"/>
  <c r="L1323" i="9"/>
  <c r="J1323" i="9" s="1"/>
  <c r="L1321" i="9"/>
  <c r="J1321" i="9" s="1"/>
  <c r="L1320" i="9"/>
  <c r="J1320" i="9" s="1"/>
  <c r="J1319" i="9" s="1"/>
  <c r="L1319" i="9"/>
  <c r="L1318" i="9"/>
  <c r="J1318" i="9"/>
  <c r="L1300" i="9"/>
  <c r="J1300" i="9" s="1"/>
  <c r="L1299" i="9"/>
  <c r="J1299" i="9" s="1"/>
  <c r="L1298" i="9"/>
  <c r="J1298" i="9" s="1"/>
  <c r="L1297" i="9"/>
  <c r="J1297" i="9"/>
  <c r="L1296" i="9"/>
  <c r="L1295" i="9"/>
  <c r="J1295" i="9"/>
  <c r="L1294" i="9"/>
  <c r="J1294" i="9" s="1"/>
  <c r="L1293" i="9"/>
  <c r="J1293" i="9" s="1"/>
  <c r="L1291" i="9"/>
  <c r="J1291" i="9"/>
  <c r="L1290" i="9"/>
  <c r="J1290" i="9" s="1"/>
  <c r="L1289" i="9"/>
  <c r="L1288" i="9" s="1"/>
  <c r="J1289" i="9"/>
  <c r="L1287" i="9"/>
  <c r="J1287" i="9" s="1"/>
  <c r="L1286" i="9"/>
  <c r="J1286" i="9" s="1"/>
  <c r="L1285" i="9"/>
  <c r="J1285" i="9"/>
  <c r="L1284" i="9"/>
  <c r="L1283" i="9"/>
  <c r="L1280" i="9" s="1"/>
  <c r="J1283" i="9"/>
  <c r="L1282" i="9"/>
  <c r="J1282" i="9"/>
  <c r="L1281" i="9"/>
  <c r="J1281" i="9" s="1"/>
  <c r="J1280" i="9" s="1"/>
  <c r="L1279" i="9"/>
  <c r="J1279" i="9"/>
  <c r="L1278" i="9"/>
  <c r="J1278" i="9" s="1"/>
  <c r="L1277" i="9"/>
  <c r="J1277" i="9"/>
  <c r="L1276" i="9"/>
  <c r="L1275" i="9" s="1"/>
  <c r="J1276" i="9"/>
  <c r="J1275" i="9" s="1"/>
  <c r="L1274" i="9"/>
  <c r="J1274" i="9" s="1"/>
  <c r="L1273" i="9"/>
  <c r="J1273" i="9"/>
  <c r="L1272" i="9"/>
  <c r="J1272" i="9" s="1"/>
  <c r="L1269" i="9"/>
  <c r="J1269" i="9" s="1"/>
  <c r="L1268" i="9"/>
  <c r="L1267" i="9"/>
  <c r="J1267" i="9" s="1"/>
  <c r="L1266" i="9"/>
  <c r="L1265" i="9"/>
  <c r="J1265" i="9"/>
  <c r="L1264" i="9"/>
  <c r="J1264" i="9" s="1"/>
  <c r="L1263" i="9"/>
  <c r="J1263" i="9" s="1"/>
  <c r="J1262" i="9" s="1"/>
  <c r="L1260" i="9"/>
  <c r="J1260" i="9"/>
  <c r="L1259" i="9"/>
  <c r="J1259" i="9"/>
  <c r="L1258" i="9"/>
  <c r="J1258" i="9" s="1"/>
  <c r="J1257" i="9" s="1"/>
  <c r="L1256" i="9"/>
  <c r="J1256" i="9"/>
  <c r="L1255" i="9"/>
  <c r="J1255" i="9" s="1"/>
  <c r="J1254" i="9" s="1"/>
  <c r="L1254" i="9"/>
  <c r="L1253" i="9"/>
  <c r="J1253" i="9"/>
  <c r="L1235" i="9"/>
  <c r="J1235" i="9"/>
  <c r="L1234" i="9"/>
  <c r="J1234" i="9" s="1"/>
  <c r="L1233" i="9"/>
  <c r="J1233" i="9" s="1"/>
  <c r="L1232" i="9"/>
  <c r="J1232" i="9" s="1"/>
  <c r="J1231" i="9" s="1"/>
  <c r="L1230" i="9"/>
  <c r="J1230" i="9" s="1"/>
  <c r="L1229" i="9"/>
  <c r="J1229" i="9"/>
  <c r="L1228" i="9"/>
  <c r="J1228" i="9" s="1"/>
  <c r="J1227" i="9" s="1"/>
  <c r="L1226" i="9"/>
  <c r="J1226" i="9" s="1"/>
  <c r="L1225" i="9"/>
  <c r="J1225" i="9"/>
  <c r="L1224" i="9"/>
  <c r="L1223" i="9" s="1"/>
  <c r="L1222" i="9"/>
  <c r="J1222" i="9" s="1"/>
  <c r="L1221" i="9"/>
  <c r="J1221" i="9" s="1"/>
  <c r="L1220" i="9"/>
  <c r="J1220" i="9" s="1"/>
  <c r="L1218" i="9"/>
  <c r="L1215" i="9" s="1"/>
  <c r="L1217" i="9"/>
  <c r="J1217" i="9"/>
  <c r="L1216" i="9"/>
  <c r="J1216" i="9" s="1"/>
  <c r="L1214" i="9"/>
  <c r="J1214" i="9" s="1"/>
  <c r="L1213" i="9"/>
  <c r="J1213" i="9"/>
  <c r="L1212" i="9"/>
  <c r="L1210" i="9" s="1"/>
  <c r="L1211" i="9"/>
  <c r="J1211" i="9"/>
  <c r="L1209" i="9"/>
  <c r="J1209" i="9" s="1"/>
  <c r="L1208" i="9"/>
  <c r="J1208" i="9" s="1"/>
  <c r="L1207" i="9"/>
  <c r="J1207" i="9"/>
  <c r="J1206" i="9" s="1"/>
  <c r="L1206" i="9"/>
  <c r="L1204" i="9"/>
  <c r="J1204" i="9" s="1"/>
  <c r="L1203" i="9"/>
  <c r="L1202" i="9"/>
  <c r="J1202" i="9" s="1"/>
  <c r="J1201" i="9" s="1"/>
  <c r="L1200" i="9"/>
  <c r="J1200" i="9"/>
  <c r="L1199" i="9"/>
  <c r="J1199" i="9" s="1"/>
  <c r="L1198" i="9"/>
  <c r="L1197" i="9" s="1"/>
  <c r="J1198" i="9"/>
  <c r="J1197" i="9" s="1"/>
  <c r="L1195" i="9"/>
  <c r="J1195" i="9" s="1"/>
  <c r="L1194" i="9"/>
  <c r="L1192" i="9" s="1"/>
  <c r="J1194" i="9"/>
  <c r="L1193" i="9"/>
  <c r="J1193" i="9" s="1"/>
  <c r="J1192" i="9" s="1"/>
  <c r="L1191" i="9"/>
  <c r="J1191" i="9"/>
  <c r="L1190" i="9"/>
  <c r="J1190" i="9" s="1"/>
  <c r="J1189" i="9" s="1"/>
  <c r="L1189" i="9"/>
  <c r="L1188" i="9"/>
  <c r="J1188" i="9"/>
  <c r="L1170" i="9"/>
  <c r="J1170" i="9" s="1"/>
  <c r="L1169" i="9"/>
  <c r="J1169" i="9" s="1"/>
  <c r="L1168" i="9"/>
  <c r="J1168" i="9" s="1"/>
  <c r="L1167" i="9"/>
  <c r="J1167" i="9"/>
  <c r="L1166" i="9"/>
  <c r="L1165" i="9"/>
  <c r="L1162" i="9" s="1"/>
  <c r="J1165" i="9"/>
  <c r="L1164" i="9"/>
  <c r="J1164" i="9" s="1"/>
  <c r="L1163" i="9"/>
  <c r="J1163" i="9" s="1"/>
  <c r="L1161" i="9"/>
  <c r="J1161" i="9"/>
  <c r="L1160" i="9"/>
  <c r="J1160" i="9"/>
  <c r="L1159" i="9"/>
  <c r="L1158" i="9" s="1"/>
  <c r="L1157" i="9"/>
  <c r="J1157" i="9" s="1"/>
  <c r="L1156" i="9"/>
  <c r="J1156" i="9" s="1"/>
  <c r="L1155" i="9"/>
  <c r="J1155" i="9"/>
  <c r="J1154" i="9" s="1"/>
  <c r="L1153" i="9"/>
  <c r="L1150" i="9" s="1"/>
  <c r="J1153" i="9"/>
  <c r="L1152" i="9"/>
  <c r="J1152" i="9" s="1"/>
  <c r="L1151" i="9"/>
  <c r="J1151" i="9" s="1"/>
  <c r="J1150" i="9" s="1"/>
  <c r="L1149" i="9"/>
  <c r="J1149" i="9"/>
  <c r="L1148" i="9"/>
  <c r="J1148" i="9"/>
  <c r="L1147" i="9"/>
  <c r="J1147" i="9"/>
  <c r="L1146" i="9"/>
  <c r="J1146" i="9" s="1"/>
  <c r="J1145" i="9" s="1"/>
  <c r="L1144" i="9"/>
  <c r="J1144" i="9" s="1"/>
  <c r="J1141" i="9" s="1"/>
  <c r="J1140" i="9" s="1"/>
  <c r="L1143" i="9"/>
  <c r="J1143" i="9"/>
  <c r="L1142" i="9"/>
  <c r="J1142" i="9"/>
  <c r="L1141" i="9"/>
  <c r="L1139" i="9"/>
  <c r="J1139" i="9" s="1"/>
  <c r="J1136" i="9" s="1"/>
  <c r="L1138" i="9"/>
  <c r="L1137" i="9"/>
  <c r="J1137" i="9"/>
  <c r="L1136" i="9"/>
  <c r="L1135" i="9"/>
  <c r="J1135" i="9"/>
  <c r="L1134" i="9"/>
  <c r="J1134" i="9" s="1"/>
  <c r="J1132" i="9" s="1"/>
  <c r="J1131" i="9" s="1"/>
  <c r="L1133" i="9"/>
  <c r="L1132" i="9" s="1"/>
  <c r="L1131" i="9" s="1"/>
  <c r="J1133" i="9"/>
  <c r="L1130" i="9"/>
  <c r="J1130" i="9" s="1"/>
  <c r="L1129" i="9"/>
  <c r="J1129" i="9"/>
  <c r="L1128" i="9"/>
  <c r="J1128" i="9" s="1"/>
  <c r="J1127" i="9" s="1"/>
  <c r="L1126" i="9"/>
  <c r="J1126" i="9"/>
  <c r="J1124" i="9" s="1"/>
  <c r="L1125" i="9"/>
  <c r="J1125" i="9"/>
  <c r="L1124" i="9"/>
  <c r="L1123" i="9"/>
  <c r="J1123" i="9"/>
  <c r="L1105" i="9"/>
  <c r="J1105" i="9"/>
  <c r="L1104" i="9"/>
  <c r="J1104" i="9" s="1"/>
  <c r="L1103" i="9"/>
  <c r="J1103" i="9" s="1"/>
  <c r="L1102" i="9"/>
  <c r="J1102" i="9"/>
  <c r="J1101" i="9" s="1"/>
  <c r="L1101" i="9"/>
  <c r="L1100" i="9"/>
  <c r="L1097" i="9" s="1"/>
  <c r="J1100" i="9"/>
  <c r="L1099" i="9"/>
  <c r="J1099" i="9"/>
  <c r="L1098" i="9"/>
  <c r="J1098" i="9" s="1"/>
  <c r="J1097" i="9" s="1"/>
  <c r="L1096" i="9"/>
  <c r="J1096" i="9"/>
  <c r="L1095" i="9"/>
  <c r="J1095" i="9" s="1"/>
  <c r="L1094" i="9"/>
  <c r="L1093" i="9" s="1"/>
  <c r="J1094" i="9"/>
  <c r="L1092" i="9"/>
  <c r="J1092" i="9" s="1"/>
  <c r="L1091" i="9"/>
  <c r="J1091" i="9" s="1"/>
  <c r="L1090" i="9"/>
  <c r="J1090" i="9"/>
  <c r="L1089" i="9"/>
  <c r="L1088" i="9"/>
  <c r="L1085" i="9" s="1"/>
  <c r="J1088" i="9"/>
  <c r="L1087" i="9"/>
  <c r="J1087" i="9"/>
  <c r="L1086" i="9"/>
  <c r="J1086" i="9" s="1"/>
  <c r="J1085" i="9" s="1"/>
  <c r="L1084" i="9"/>
  <c r="J1084" i="9"/>
  <c r="L1083" i="9"/>
  <c r="J1083" i="9" s="1"/>
  <c r="L1082" i="9"/>
  <c r="J1082" i="9"/>
  <c r="L1081" i="9"/>
  <c r="L1080" i="9" s="1"/>
  <c r="J1081" i="9"/>
  <c r="J1080" i="9" s="1"/>
  <c r="L1079" i="9"/>
  <c r="J1079" i="9" s="1"/>
  <c r="L1078" i="9"/>
  <c r="J1078" i="9"/>
  <c r="L1077" i="9"/>
  <c r="J1077" i="9" s="1"/>
  <c r="L1074" i="9"/>
  <c r="J1074" i="9" s="1"/>
  <c r="L1073" i="9"/>
  <c r="L1072" i="9"/>
  <c r="J1072" i="9" s="1"/>
  <c r="L1071" i="9"/>
  <c r="L1070" i="9"/>
  <c r="J1070" i="9"/>
  <c r="L1069" i="9"/>
  <c r="J1069" i="9" s="1"/>
  <c r="L1068" i="9"/>
  <c r="J1068" i="9" s="1"/>
  <c r="J1067" i="9" s="1"/>
  <c r="L1065" i="9"/>
  <c r="J1065" i="9"/>
  <c r="L1064" i="9"/>
  <c r="J1064" i="9"/>
  <c r="L1063" i="9"/>
  <c r="J1063" i="9" s="1"/>
  <c r="J1062" i="9" s="1"/>
  <c r="L1061" i="9"/>
  <c r="J1061" i="9"/>
  <c r="L1060" i="9"/>
  <c r="J1060" i="9" s="1"/>
  <c r="J1059" i="9" s="1"/>
  <c r="L1059" i="9"/>
  <c r="L1058" i="9"/>
  <c r="J1058" i="9"/>
  <c r="L1040" i="9"/>
  <c r="J1040" i="9" s="1"/>
  <c r="L1039" i="9"/>
  <c r="J1039" i="9"/>
  <c r="L1038" i="9"/>
  <c r="J1038" i="9" s="1"/>
  <c r="L1037" i="9"/>
  <c r="J1037" i="9" s="1"/>
  <c r="L1036" i="9"/>
  <c r="L1035" i="9"/>
  <c r="L1032" i="9" s="1"/>
  <c r="J1035" i="9"/>
  <c r="L1034" i="9"/>
  <c r="J1034" i="9" s="1"/>
  <c r="J1032" i="9" s="1"/>
  <c r="L1033" i="9"/>
  <c r="J1033" i="9"/>
  <c r="L1031" i="9"/>
  <c r="J1031" i="9" s="1"/>
  <c r="L1030" i="9"/>
  <c r="J1030" i="9" s="1"/>
  <c r="L1029" i="9"/>
  <c r="L1028" i="9" s="1"/>
  <c r="J1029" i="9"/>
  <c r="L1027" i="9"/>
  <c r="J1027" i="9"/>
  <c r="L1026" i="9"/>
  <c r="J1026" i="9" s="1"/>
  <c r="L1025" i="9"/>
  <c r="J1025" i="9" s="1"/>
  <c r="J1024" i="9" s="1"/>
  <c r="L1024" i="9"/>
  <c r="L1023" i="9"/>
  <c r="L1020" i="9" s="1"/>
  <c r="J1023" i="9"/>
  <c r="L1022" i="9"/>
  <c r="J1022" i="9" s="1"/>
  <c r="L1021" i="9"/>
  <c r="J1021" i="9" s="1"/>
  <c r="J1020" i="9" s="1"/>
  <c r="L1019" i="9"/>
  <c r="J1019" i="9" s="1"/>
  <c r="L1018" i="9"/>
  <c r="J1018" i="9" s="1"/>
  <c r="L1017" i="9"/>
  <c r="J1017" i="9"/>
  <c r="L1016" i="9"/>
  <c r="J1016" i="9" s="1"/>
  <c r="J1015" i="9" s="1"/>
  <c r="L1014" i="9"/>
  <c r="J1014" i="9" s="1"/>
  <c r="L1013" i="9"/>
  <c r="J1013" i="9" s="1"/>
  <c r="L1012" i="9"/>
  <c r="J1012" i="9" s="1"/>
  <c r="J1011" i="9" s="1"/>
  <c r="J1010" i="9" s="1"/>
  <c r="L1009" i="9"/>
  <c r="J1009" i="9" s="1"/>
  <c r="J1006" i="9" s="1"/>
  <c r="L1008" i="9"/>
  <c r="L1007" i="9"/>
  <c r="L1006" i="9" s="1"/>
  <c r="J1007" i="9"/>
  <c r="L1005" i="9"/>
  <c r="J1005" i="9"/>
  <c r="L1004" i="9"/>
  <c r="J1004" i="9" s="1"/>
  <c r="L1003" i="9"/>
  <c r="J1003" i="9" s="1"/>
  <c r="L1000" i="9"/>
  <c r="J1000" i="9"/>
  <c r="L999" i="9"/>
  <c r="J999" i="9"/>
  <c r="L998" i="9"/>
  <c r="J998" i="9" s="1"/>
  <c r="J997" i="9" s="1"/>
  <c r="L996" i="9"/>
  <c r="J996" i="9"/>
  <c r="L995" i="9"/>
  <c r="L994" i="9" s="1"/>
  <c r="J995" i="9"/>
  <c r="J994" i="9"/>
  <c r="L993" i="9"/>
  <c r="J993" i="9"/>
  <c r="L975" i="9"/>
  <c r="J975" i="9"/>
  <c r="L974" i="9"/>
  <c r="J974" i="9" s="1"/>
  <c r="L973" i="9"/>
  <c r="J973" i="9" s="1"/>
  <c r="L972" i="9"/>
  <c r="J972" i="9"/>
  <c r="L970" i="9"/>
  <c r="J970" i="9" s="1"/>
  <c r="L969" i="9"/>
  <c r="J969" i="9"/>
  <c r="L968" i="9"/>
  <c r="J968" i="9" s="1"/>
  <c r="J967" i="9" s="1"/>
  <c r="L966" i="9"/>
  <c r="J966" i="9"/>
  <c r="L965" i="9"/>
  <c r="J965" i="9" s="1"/>
  <c r="L964" i="9"/>
  <c r="L963" i="9" s="1"/>
  <c r="L962" i="9"/>
  <c r="J962" i="9" s="1"/>
  <c r="L961" i="9"/>
  <c r="J961" i="9" s="1"/>
  <c r="J959" i="9" s="1"/>
  <c r="L960" i="9"/>
  <c r="J960" i="9"/>
  <c r="L958" i="9"/>
  <c r="J958" i="9" s="1"/>
  <c r="L957" i="9"/>
  <c r="J957" i="9"/>
  <c r="L956" i="9"/>
  <c r="J956" i="9" s="1"/>
  <c r="J955" i="9" s="1"/>
  <c r="L954" i="9"/>
  <c r="J954" i="9"/>
  <c r="L953" i="9"/>
  <c r="J953" i="9" s="1"/>
  <c r="L952" i="9"/>
  <c r="J952" i="9" s="1"/>
  <c r="L951" i="9"/>
  <c r="J951" i="9"/>
  <c r="L950" i="9"/>
  <c r="L949" i="9"/>
  <c r="J949" i="9" s="1"/>
  <c r="L948" i="9"/>
  <c r="J948" i="9"/>
  <c r="L947" i="9"/>
  <c r="J947" i="9" s="1"/>
  <c r="J946" i="9" s="1"/>
  <c r="L946" i="9"/>
  <c r="L945" i="9" s="1"/>
  <c r="L944" i="9"/>
  <c r="J944" i="9" s="1"/>
  <c r="L943" i="9"/>
  <c r="L942" i="9"/>
  <c r="J942" i="9" s="1"/>
  <c r="J941" i="9" s="1"/>
  <c r="L940" i="9"/>
  <c r="J940" i="9"/>
  <c r="L939" i="9"/>
  <c r="J939" i="9" s="1"/>
  <c r="L938" i="9"/>
  <c r="J938" i="9"/>
  <c r="J937" i="9" s="1"/>
  <c r="L937" i="9"/>
  <c r="L935" i="9"/>
  <c r="J935" i="9"/>
  <c r="L934" i="9"/>
  <c r="J934" i="9"/>
  <c r="L933" i="9"/>
  <c r="J933" i="9" s="1"/>
  <c r="J932" i="9" s="1"/>
  <c r="L932" i="9"/>
  <c r="L931" i="9"/>
  <c r="J931" i="9" s="1"/>
  <c r="L930" i="9"/>
  <c r="J930" i="9" s="1"/>
  <c r="J929" i="9" s="1"/>
  <c r="L928" i="9"/>
  <c r="J928" i="9"/>
  <c r="L910" i="9"/>
  <c r="J910" i="9"/>
  <c r="L909" i="9"/>
  <c r="J909" i="9" s="1"/>
  <c r="L908" i="9"/>
  <c r="J908" i="9" s="1"/>
  <c r="L907" i="9"/>
  <c r="J907" i="9"/>
  <c r="L905" i="9"/>
  <c r="J905" i="9" s="1"/>
  <c r="L904" i="9"/>
  <c r="J904" i="9"/>
  <c r="L903" i="9"/>
  <c r="J903" i="9" s="1"/>
  <c r="L901" i="9"/>
  <c r="J901" i="9"/>
  <c r="L900" i="9"/>
  <c r="J900" i="9" s="1"/>
  <c r="L899" i="9"/>
  <c r="L898" i="9" s="1"/>
  <c r="L897" i="9"/>
  <c r="J897" i="9" s="1"/>
  <c r="L896" i="9"/>
  <c r="J896" i="9" s="1"/>
  <c r="L895" i="9"/>
  <c r="J895" i="9"/>
  <c r="L893" i="9"/>
  <c r="J893" i="9" s="1"/>
  <c r="L892" i="9"/>
  <c r="J892" i="9"/>
  <c r="L891" i="9"/>
  <c r="J891" i="9" s="1"/>
  <c r="L889" i="9"/>
  <c r="J889" i="9"/>
  <c r="L888" i="9"/>
  <c r="J888" i="9" s="1"/>
  <c r="L887" i="9"/>
  <c r="L885" i="9" s="1"/>
  <c r="L886" i="9"/>
  <c r="J886" i="9"/>
  <c r="L884" i="9"/>
  <c r="J884" i="9" s="1"/>
  <c r="L883" i="9"/>
  <c r="J883" i="9"/>
  <c r="L882" i="9"/>
  <c r="J882" i="9" s="1"/>
  <c r="J881" i="9" s="1"/>
  <c r="L881" i="9"/>
  <c r="L880" i="9" s="1"/>
  <c r="L879" i="9"/>
  <c r="J879" i="9" s="1"/>
  <c r="L878" i="9"/>
  <c r="L877" i="9"/>
  <c r="J877" i="9" s="1"/>
  <c r="J876" i="9" s="1"/>
  <c r="L875" i="9"/>
  <c r="J875" i="9"/>
  <c r="L874" i="9"/>
  <c r="J874" i="9" s="1"/>
  <c r="L873" i="9"/>
  <c r="L872" i="9" s="1"/>
  <c r="J873" i="9"/>
  <c r="L870" i="9"/>
  <c r="J870" i="9" s="1"/>
  <c r="L869" i="9"/>
  <c r="J869" i="9"/>
  <c r="L868" i="9"/>
  <c r="J868" i="9" s="1"/>
  <c r="J867" i="9" s="1"/>
  <c r="L866" i="9"/>
  <c r="J866" i="9" s="1"/>
  <c r="L865" i="9"/>
  <c r="J865" i="9" s="1"/>
  <c r="L864" i="9"/>
  <c r="L863" i="9"/>
  <c r="J863" i="9"/>
  <c r="L845" i="9"/>
  <c r="J845" i="9" s="1"/>
  <c r="L844" i="9"/>
  <c r="J844" i="9"/>
  <c r="L843" i="9"/>
  <c r="J843" i="9" s="1"/>
  <c r="L842" i="9"/>
  <c r="J842" i="9" s="1"/>
  <c r="J841" i="9" s="1"/>
  <c r="L840" i="9"/>
  <c r="J840" i="9" s="1"/>
  <c r="L839" i="9"/>
  <c r="J839" i="9" s="1"/>
  <c r="L838" i="9"/>
  <c r="L837" i="9" s="1"/>
  <c r="J838" i="9"/>
  <c r="J837" i="9" s="1"/>
  <c r="L836" i="9"/>
  <c r="J836" i="9" s="1"/>
  <c r="L835" i="9"/>
  <c r="J835" i="9"/>
  <c r="L834" i="9"/>
  <c r="L833" i="9" s="1"/>
  <c r="L832" i="9"/>
  <c r="J832" i="9"/>
  <c r="L831" i="9"/>
  <c r="J831" i="9" s="1"/>
  <c r="L830" i="9"/>
  <c r="J830" i="9" s="1"/>
  <c r="J829" i="9" s="1"/>
  <c r="L828" i="9"/>
  <c r="J828" i="9" s="1"/>
  <c r="L827" i="9"/>
  <c r="J827" i="9" s="1"/>
  <c r="L826" i="9"/>
  <c r="L825" i="9" s="1"/>
  <c r="J826" i="9"/>
  <c r="J825" i="9" s="1"/>
  <c r="L824" i="9"/>
  <c r="J824" i="9" s="1"/>
  <c r="L823" i="9"/>
  <c r="J823" i="9"/>
  <c r="L822" i="9"/>
  <c r="J822" i="9" s="1"/>
  <c r="L821" i="9"/>
  <c r="J821" i="9" s="1"/>
  <c r="L819" i="9"/>
  <c r="J819" i="9" s="1"/>
  <c r="L818" i="9"/>
  <c r="J818" i="9" s="1"/>
  <c r="L817" i="9"/>
  <c r="J817" i="9"/>
  <c r="J816" i="9" s="1"/>
  <c r="L816" i="9"/>
  <c r="L814" i="9"/>
  <c r="J814" i="9"/>
  <c r="L813" i="9"/>
  <c r="L812" i="9"/>
  <c r="L811" i="9" s="1"/>
  <c r="J812" i="9"/>
  <c r="J811" i="9" s="1"/>
  <c r="L810" i="9"/>
  <c r="L807" i="9" s="1"/>
  <c r="J810" i="9"/>
  <c r="L809" i="9"/>
  <c r="J809" i="9"/>
  <c r="L808" i="9"/>
  <c r="J808" i="9" s="1"/>
  <c r="J807" i="9" s="1"/>
  <c r="L805" i="9"/>
  <c r="J805" i="9"/>
  <c r="L804" i="9"/>
  <c r="L802" i="9" s="1"/>
  <c r="J804" i="9"/>
  <c r="L803" i="9"/>
  <c r="J803" i="9"/>
  <c r="J802" i="9" s="1"/>
  <c r="L801" i="9"/>
  <c r="J801" i="9" s="1"/>
  <c r="L800" i="9"/>
  <c r="J800" i="9"/>
  <c r="L798" i="9"/>
  <c r="J798" i="9"/>
  <c r="L780" i="9"/>
  <c r="J780" i="9" s="1"/>
  <c r="L779" i="9"/>
  <c r="J779" i="9"/>
  <c r="L778" i="9"/>
  <c r="J778" i="9" s="1"/>
  <c r="L777" i="9"/>
  <c r="J777" i="9" s="1"/>
  <c r="J776" i="9" s="1"/>
  <c r="L776" i="9"/>
  <c r="L775" i="9"/>
  <c r="J775" i="9"/>
  <c r="L774" i="9"/>
  <c r="J774" i="9" s="1"/>
  <c r="L773" i="9"/>
  <c r="L772" i="9" s="1"/>
  <c r="J773" i="9"/>
  <c r="L771" i="9"/>
  <c r="J771" i="9" s="1"/>
  <c r="L770" i="9"/>
  <c r="J770" i="9"/>
  <c r="L769" i="9"/>
  <c r="L768" i="9" s="1"/>
  <c r="J769" i="9"/>
  <c r="L767" i="9"/>
  <c r="J767" i="9"/>
  <c r="L766" i="9"/>
  <c r="J766" i="9" s="1"/>
  <c r="L765" i="9"/>
  <c r="J765" i="9" s="1"/>
  <c r="L764" i="9"/>
  <c r="L763" i="9"/>
  <c r="L760" i="9" s="1"/>
  <c r="J763" i="9"/>
  <c r="L762" i="9"/>
  <c r="J762" i="9" s="1"/>
  <c r="L761" i="9"/>
  <c r="J761" i="9"/>
  <c r="L759" i="9"/>
  <c r="J759" i="9" s="1"/>
  <c r="L758" i="9"/>
  <c r="J758" i="9"/>
  <c r="L757" i="9"/>
  <c r="J757" i="9"/>
  <c r="L756" i="9"/>
  <c r="J756" i="9" s="1"/>
  <c r="J755" i="9" s="1"/>
  <c r="L754" i="9"/>
  <c r="J754" i="9" s="1"/>
  <c r="L753" i="9"/>
  <c r="J753" i="9" s="1"/>
  <c r="L752" i="9"/>
  <c r="J752" i="9"/>
  <c r="L751" i="9"/>
  <c r="L749" i="9"/>
  <c r="J749" i="9"/>
  <c r="L748" i="9"/>
  <c r="L747" i="9"/>
  <c r="J747" i="9" s="1"/>
  <c r="J746" i="9" s="1"/>
  <c r="L745" i="9"/>
  <c r="J745" i="9"/>
  <c r="L744" i="9"/>
  <c r="J744" i="9" s="1"/>
  <c r="J742" i="9" s="1"/>
  <c r="J741" i="9" s="1"/>
  <c r="L743" i="9"/>
  <c r="J743" i="9"/>
  <c r="L740" i="9"/>
  <c r="J740" i="9"/>
  <c r="L739" i="9"/>
  <c r="J739" i="9"/>
  <c r="L738" i="9"/>
  <c r="J738" i="9" s="1"/>
  <c r="J737" i="9" s="1"/>
  <c r="L736" i="9"/>
  <c r="J736" i="9" s="1"/>
  <c r="L735" i="9"/>
  <c r="J735" i="9" s="1"/>
  <c r="J734" i="9" s="1"/>
  <c r="L733" i="9"/>
  <c r="J733" i="9"/>
  <c r="L715" i="9"/>
  <c r="J715" i="9"/>
  <c r="L714" i="9"/>
  <c r="J714" i="9" s="1"/>
  <c r="L713" i="9"/>
  <c r="J713" i="9" s="1"/>
  <c r="L712" i="9"/>
  <c r="L711" i="9" s="1"/>
  <c r="J712" i="9"/>
  <c r="L710" i="9"/>
  <c r="J710" i="9"/>
  <c r="L709" i="9"/>
  <c r="J709" i="9"/>
  <c r="L708" i="9"/>
  <c r="J708" i="9" s="1"/>
  <c r="J707" i="9" s="1"/>
  <c r="L706" i="9"/>
  <c r="J706" i="9"/>
  <c r="L705" i="9"/>
  <c r="J705" i="9" s="1"/>
  <c r="L704" i="9"/>
  <c r="L703" i="9" s="1"/>
  <c r="J704" i="9"/>
  <c r="L702" i="9"/>
  <c r="J702" i="9" s="1"/>
  <c r="L701" i="9"/>
  <c r="J701" i="9" s="1"/>
  <c r="L700" i="9"/>
  <c r="J700" i="9"/>
  <c r="J699" i="9" s="1"/>
  <c r="L698" i="9"/>
  <c r="J698" i="9"/>
  <c r="L697" i="9"/>
  <c r="J697" i="9"/>
  <c r="L696" i="9"/>
  <c r="J696" i="9" s="1"/>
  <c r="J695" i="9" s="1"/>
  <c r="L694" i="9"/>
  <c r="J694" i="9"/>
  <c r="L693" i="9"/>
  <c r="J693" i="9" s="1"/>
  <c r="L692" i="9"/>
  <c r="J692" i="9"/>
  <c r="L691" i="9"/>
  <c r="J691" i="9"/>
  <c r="J690" i="9" s="1"/>
  <c r="L690" i="9"/>
  <c r="L689" i="9"/>
  <c r="J689" i="9" s="1"/>
  <c r="L688" i="9"/>
  <c r="J688" i="9"/>
  <c r="L687" i="9"/>
  <c r="J687" i="9" s="1"/>
  <c r="J686" i="9" s="1"/>
  <c r="L686" i="9"/>
  <c r="L685" i="9" s="1"/>
  <c r="L684" i="9"/>
  <c r="J684" i="9" s="1"/>
  <c r="L683" i="9"/>
  <c r="L682" i="9"/>
  <c r="J682" i="9" s="1"/>
  <c r="L680" i="9"/>
  <c r="J680" i="9"/>
  <c r="L679" i="9"/>
  <c r="J679" i="9" s="1"/>
  <c r="L678" i="9"/>
  <c r="L677" i="9" s="1"/>
  <c r="J678" i="9"/>
  <c r="L675" i="9"/>
  <c r="J675" i="9" s="1"/>
  <c r="L674" i="9"/>
  <c r="J674" i="9"/>
  <c r="L673" i="9"/>
  <c r="J673" i="9" s="1"/>
  <c r="J672" i="9" s="1"/>
  <c r="L671" i="9"/>
  <c r="J671" i="9" s="1"/>
  <c r="L670" i="9"/>
  <c r="J670" i="9" s="1"/>
  <c r="L668" i="9"/>
  <c r="J668" i="9"/>
  <c r="L650" i="9"/>
  <c r="L646" i="9" s="1"/>
  <c r="J650" i="9"/>
  <c r="L649" i="9"/>
  <c r="J649" i="9"/>
  <c r="L648" i="9"/>
  <c r="J648" i="9"/>
  <c r="L647" i="9"/>
  <c r="J647" i="9"/>
  <c r="J646" i="9" s="1"/>
  <c r="L645" i="9"/>
  <c r="J645" i="9"/>
  <c r="L644" i="9"/>
  <c r="L642" i="9" s="1"/>
  <c r="J644" i="9"/>
  <c r="L643" i="9"/>
  <c r="J643" i="9"/>
  <c r="J642" i="9" s="1"/>
  <c r="L641" i="9"/>
  <c r="J641" i="9"/>
  <c r="L640" i="9"/>
  <c r="L638" i="9" s="1"/>
  <c r="L639" i="9"/>
  <c r="J639" i="9"/>
  <c r="L637" i="9"/>
  <c r="J637" i="9"/>
  <c r="L636" i="9"/>
  <c r="J636" i="9"/>
  <c r="L635" i="9"/>
  <c r="J635" i="9"/>
  <c r="J634" i="9" s="1"/>
  <c r="L634" i="9"/>
  <c r="L633" i="9"/>
  <c r="J633" i="9"/>
  <c r="L632" i="9"/>
  <c r="L630" i="9" s="1"/>
  <c r="J632" i="9"/>
  <c r="L631" i="9"/>
  <c r="J631" i="9"/>
  <c r="J630" i="9" s="1"/>
  <c r="L629" i="9"/>
  <c r="J629" i="9"/>
  <c r="L628" i="9"/>
  <c r="J628" i="9" s="1"/>
  <c r="L627" i="9"/>
  <c r="J627" i="9"/>
  <c r="L626" i="9"/>
  <c r="L625" i="9" s="1"/>
  <c r="J626" i="9"/>
  <c r="L624" i="9"/>
  <c r="J624" i="9"/>
  <c r="L623" i="9"/>
  <c r="J623" i="9"/>
  <c r="L622" i="9"/>
  <c r="J622" i="9" s="1"/>
  <c r="J621" i="9" s="1"/>
  <c r="L619" i="9"/>
  <c r="J619" i="9"/>
  <c r="L618" i="9"/>
  <c r="L617" i="9"/>
  <c r="J617" i="9" s="1"/>
  <c r="J616" i="9" s="1"/>
  <c r="L616" i="9"/>
  <c r="L615" i="9"/>
  <c r="J615" i="9"/>
  <c r="L614" i="9"/>
  <c r="J614" i="9" s="1"/>
  <c r="L613" i="9"/>
  <c r="J613" i="9" s="1"/>
  <c r="J612" i="9" s="1"/>
  <c r="L610" i="9"/>
  <c r="J610" i="9"/>
  <c r="L609" i="9"/>
  <c r="J609" i="9"/>
  <c r="L608" i="9"/>
  <c r="J608" i="9" s="1"/>
  <c r="J607" i="9" s="1"/>
  <c r="L607" i="9"/>
  <c r="L606" i="9"/>
  <c r="J606" i="9" s="1"/>
  <c r="L605" i="9"/>
  <c r="J605" i="9" s="1"/>
  <c r="J604" i="9" s="1"/>
  <c r="L603" i="9"/>
  <c r="J603" i="9"/>
  <c r="L585" i="9"/>
  <c r="J585" i="9" s="1"/>
  <c r="L584" i="9"/>
  <c r="J584" i="9" s="1"/>
  <c r="L583" i="9"/>
  <c r="J583" i="9" s="1"/>
  <c r="L582" i="9"/>
  <c r="J582" i="9"/>
  <c r="L580" i="9"/>
  <c r="J580" i="9"/>
  <c r="L579" i="9"/>
  <c r="J579" i="9" s="1"/>
  <c r="L578" i="9"/>
  <c r="J578" i="9" s="1"/>
  <c r="L576" i="9"/>
  <c r="J576" i="9"/>
  <c r="L575" i="9"/>
  <c r="J575" i="9" s="1"/>
  <c r="L574" i="9"/>
  <c r="L573" i="9" s="1"/>
  <c r="J574" i="9"/>
  <c r="J573" i="9" s="1"/>
  <c r="L572" i="9"/>
  <c r="J572" i="9" s="1"/>
  <c r="L571" i="9"/>
  <c r="J571" i="9" s="1"/>
  <c r="J569" i="9" s="1"/>
  <c r="L570" i="9"/>
  <c r="J570" i="9"/>
  <c r="L568" i="9"/>
  <c r="J568" i="9"/>
  <c r="L567" i="9"/>
  <c r="J567" i="9" s="1"/>
  <c r="L566" i="9"/>
  <c r="J566" i="9" s="1"/>
  <c r="J565" i="9" s="1"/>
  <c r="L564" i="9"/>
  <c r="J564" i="9"/>
  <c r="L563" i="9"/>
  <c r="J563" i="9" s="1"/>
  <c r="L562" i="9"/>
  <c r="L560" i="9" s="1"/>
  <c r="J562" i="9"/>
  <c r="L561" i="9"/>
  <c r="J561" i="9" s="1"/>
  <c r="L559" i="9"/>
  <c r="J559" i="9" s="1"/>
  <c r="L558" i="9"/>
  <c r="J558" i="9"/>
  <c r="L557" i="9"/>
  <c r="J557" i="9" s="1"/>
  <c r="J556" i="9" s="1"/>
  <c r="L556" i="9"/>
  <c r="L554" i="9"/>
  <c r="J554" i="9" s="1"/>
  <c r="L553" i="9"/>
  <c r="L552" i="9"/>
  <c r="J552" i="9" s="1"/>
  <c r="J551" i="9" s="1"/>
  <c r="L550" i="9"/>
  <c r="J550" i="9"/>
  <c r="L549" i="9"/>
  <c r="J549" i="9" s="1"/>
  <c r="L548" i="9"/>
  <c r="L547" i="9" s="1"/>
  <c r="J548" i="9"/>
  <c r="J547" i="9" s="1"/>
  <c r="L545" i="9"/>
  <c r="J545" i="9"/>
  <c r="L544" i="9"/>
  <c r="J544" i="9"/>
  <c r="L543" i="9"/>
  <c r="J543" i="9" s="1"/>
  <c r="J542" i="9" s="1"/>
  <c r="L541" i="9"/>
  <c r="J541" i="9" s="1"/>
  <c r="L540" i="9"/>
  <c r="J540" i="9" s="1"/>
  <c r="J539" i="9" s="1"/>
  <c r="L539" i="9"/>
  <c r="L538" i="9"/>
  <c r="J538" i="9"/>
  <c r="L520" i="9"/>
  <c r="J520" i="9" s="1"/>
  <c r="L519" i="9"/>
  <c r="J519" i="9"/>
  <c r="L518" i="9"/>
  <c r="J518" i="9" s="1"/>
  <c r="L517" i="9"/>
  <c r="J517" i="9" s="1"/>
  <c r="L515" i="9"/>
  <c r="J515" i="9"/>
  <c r="L514" i="9"/>
  <c r="J514" i="9" s="1"/>
  <c r="L513" i="9"/>
  <c r="L512" i="9" s="1"/>
  <c r="J513" i="9"/>
  <c r="L511" i="9"/>
  <c r="J511" i="9" s="1"/>
  <c r="L510" i="9"/>
  <c r="J510" i="9" s="1"/>
  <c r="L509" i="9"/>
  <c r="J509" i="9"/>
  <c r="L508" i="9"/>
  <c r="L507" i="9"/>
  <c r="J507" i="9"/>
  <c r="L506" i="9"/>
  <c r="J506" i="9" s="1"/>
  <c r="L505" i="9"/>
  <c r="J505" i="9" s="1"/>
  <c r="J504" i="9" s="1"/>
  <c r="L504" i="9"/>
  <c r="L503" i="9"/>
  <c r="J503" i="9"/>
  <c r="L502" i="9"/>
  <c r="J502" i="9" s="1"/>
  <c r="L501" i="9"/>
  <c r="L500" i="9" s="1"/>
  <c r="J501" i="9"/>
  <c r="L499" i="9"/>
  <c r="J499" i="9" s="1"/>
  <c r="L498" i="9"/>
  <c r="J498" i="9" s="1"/>
  <c r="L497" i="9"/>
  <c r="J497" i="9"/>
  <c r="L496" i="9"/>
  <c r="J496" i="9" s="1"/>
  <c r="J495" i="9" s="1"/>
  <c r="L494" i="9"/>
  <c r="J494" i="9" s="1"/>
  <c r="L493" i="9"/>
  <c r="J493" i="9" s="1"/>
  <c r="L492" i="9"/>
  <c r="J492" i="9" s="1"/>
  <c r="J491" i="9" s="1"/>
  <c r="J490" i="9" s="1"/>
  <c r="L491" i="9"/>
  <c r="L489" i="9"/>
  <c r="J489" i="9"/>
  <c r="J486" i="9" s="1"/>
  <c r="L488" i="9"/>
  <c r="L487" i="9"/>
  <c r="L486" i="9" s="1"/>
  <c r="J487" i="9"/>
  <c r="L485" i="9"/>
  <c r="J485" i="9"/>
  <c r="L484" i="9"/>
  <c r="L482" i="9" s="1"/>
  <c r="L481" i="9" s="1"/>
  <c r="J484" i="9"/>
  <c r="L483" i="9"/>
  <c r="J483" i="9"/>
  <c r="J482" i="9" s="1"/>
  <c r="L480" i="9"/>
  <c r="J480" i="9"/>
  <c r="L479" i="9"/>
  <c r="J479" i="9"/>
  <c r="L478" i="9"/>
  <c r="L477" i="9" s="1"/>
  <c r="J478" i="9"/>
  <c r="J477" i="9" s="1"/>
  <c r="L476" i="9"/>
  <c r="J476" i="9" s="1"/>
  <c r="J474" i="9" s="1"/>
  <c r="L475" i="9"/>
  <c r="L474" i="9" s="1"/>
  <c r="J475" i="9"/>
  <c r="L473" i="9"/>
  <c r="J473" i="9"/>
  <c r="L455" i="9"/>
  <c r="L451" i="9" s="1"/>
  <c r="J455" i="9"/>
  <c r="L454" i="9"/>
  <c r="J454" i="9"/>
  <c r="L453" i="9"/>
  <c r="J453" i="9" s="1"/>
  <c r="L452" i="9"/>
  <c r="J452" i="9"/>
  <c r="J451" i="9" s="1"/>
  <c r="L450" i="9"/>
  <c r="J450" i="9"/>
  <c r="L449" i="9"/>
  <c r="L447" i="9" s="1"/>
  <c r="J449" i="9"/>
  <c r="L448" i="9"/>
  <c r="J448" i="9"/>
  <c r="J447" i="9" s="1"/>
  <c r="L446" i="9"/>
  <c r="J446" i="9"/>
  <c r="L445" i="9"/>
  <c r="J445" i="9" s="1"/>
  <c r="J443" i="9" s="1"/>
  <c r="L444" i="9"/>
  <c r="J444" i="9"/>
  <c r="L443" i="9"/>
  <c r="L442" i="9"/>
  <c r="J442" i="9"/>
  <c r="L441" i="9"/>
  <c r="J441" i="9" s="1"/>
  <c r="L440" i="9"/>
  <c r="J440" i="9"/>
  <c r="L439" i="9"/>
  <c r="L438" i="9"/>
  <c r="J438" i="9"/>
  <c r="L437" i="9"/>
  <c r="L435" i="9" s="1"/>
  <c r="J437" i="9"/>
  <c r="L436" i="9"/>
  <c r="J436" i="9"/>
  <c r="J435" i="9" s="1"/>
  <c r="L434" i="9"/>
  <c r="J434" i="9"/>
  <c r="L433" i="9"/>
  <c r="J433" i="9" s="1"/>
  <c r="L432" i="9"/>
  <c r="J432" i="9"/>
  <c r="L431" i="9"/>
  <c r="L430" i="9" s="1"/>
  <c r="J431" i="9"/>
  <c r="L429" i="9"/>
  <c r="J429" i="9" s="1"/>
  <c r="L428" i="9"/>
  <c r="J428" i="9"/>
  <c r="L427" i="9"/>
  <c r="J427" i="9" s="1"/>
  <c r="J426" i="9" s="1"/>
  <c r="L424" i="9"/>
  <c r="J424" i="9"/>
  <c r="L423" i="9"/>
  <c r="L422" i="9"/>
  <c r="J422" i="9" s="1"/>
  <c r="J421" i="9" s="1"/>
  <c r="L421" i="9"/>
  <c r="L420" i="9"/>
  <c r="J420" i="9"/>
  <c r="L419" i="9"/>
  <c r="J419" i="9"/>
  <c r="L418" i="9"/>
  <c r="J418" i="9" s="1"/>
  <c r="J417" i="9" s="1"/>
  <c r="L415" i="9"/>
  <c r="J415" i="9"/>
  <c r="L414" i="9"/>
  <c r="J414" i="9"/>
  <c r="L413" i="9"/>
  <c r="J413" i="9"/>
  <c r="J412" i="9" s="1"/>
  <c r="L412" i="9"/>
  <c r="L411" i="9"/>
  <c r="J411" i="9" s="1"/>
  <c r="L410" i="9"/>
  <c r="J410" i="9" s="1"/>
  <c r="J409" i="9" s="1"/>
  <c r="L408" i="9"/>
  <c r="J408" i="9"/>
  <c r="L343" i="9"/>
  <c r="L390" i="9"/>
  <c r="J390" i="9"/>
  <c r="L389" i="9"/>
  <c r="J389" i="9" s="1"/>
  <c r="L388" i="9"/>
  <c r="J388" i="9" s="1"/>
  <c r="L387" i="9"/>
  <c r="J387" i="9"/>
  <c r="L385" i="9"/>
  <c r="J385" i="9"/>
  <c r="L384" i="9"/>
  <c r="J384" i="9"/>
  <c r="L383" i="9"/>
  <c r="J383" i="9" s="1"/>
  <c r="J382" i="9" s="1"/>
  <c r="L381" i="9"/>
  <c r="J381" i="9"/>
  <c r="L380" i="9"/>
  <c r="J380" i="9" s="1"/>
  <c r="L379" i="9"/>
  <c r="L378" i="9" s="1"/>
  <c r="J379" i="9"/>
  <c r="J378" i="9" s="1"/>
  <c r="L377" i="9"/>
  <c r="J377" i="9" s="1"/>
  <c r="L376" i="9"/>
  <c r="J376" i="9" s="1"/>
  <c r="L375" i="9"/>
  <c r="J375" i="9"/>
  <c r="J374" i="9" s="1"/>
  <c r="L373" i="9"/>
  <c r="J373" i="9"/>
  <c r="L372" i="9"/>
  <c r="J372" i="9"/>
  <c r="L371" i="9"/>
  <c r="J371" i="9" s="1"/>
  <c r="J370" i="9" s="1"/>
  <c r="L369" i="9"/>
  <c r="J369" i="9"/>
  <c r="L368" i="9"/>
  <c r="J368" i="9" s="1"/>
  <c r="L367" i="9"/>
  <c r="J367" i="9"/>
  <c r="L366" i="9"/>
  <c r="J366" i="9"/>
  <c r="L365" i="9"/>
  <c r="L364" i="9"/>
  <c r="J364" i="9" s="1"/>
  <c r="L363" i="9"/>
  <c r="J363" i="9"/>
  <c r="L362" i="9"/>
  <c r="J362" i="9" s="1"/>
  <c r="L359" i="9"/>
  <c r="J359" i="9" s="1"/>
  <c r="L358" i="9"/>
  <c r="L357" i="9"/>
  <c r="J357" i="9" s="1"/>
  <c r="J356" i="9" s="1"/>
  <c r="L355" i="9"/>
  <c r="J355" i="9"/>
  <c r="L354" i="9"/>
  <c r="J354" i="9" s="1"/>
  <c r="L353" i="9"/>
  <c r="L352" i="9" s="1"/>
  <c r="J353" i="9"/>
  <c r="L350" i="9"/>
  <c r="J350" i="9"/>
  <c r="L349" i="9"/>
  <c r="J349" i="9"/>
  <c r="L348" i="9"/>
  <c r="J348" i="9" s="1"/>
  <c r="J347" i="9" s="1"/>
  <c r="L346" i="9"/>
  <c r="J346" i="9" s="1"/>
  <c r="L345" i="9"/>
  <c r="J345" i="9" s="1"/>
  <c r="J344" i="9" s="1"/>
  <c r="J343" i="9"/>
  <c r="L325" i="9"/>
  <c r="J325" i="9"/>
  <c r="L324" i="9"/>
  <c r="J324" i="9"/>
  <c r="L323" i="9"/>
  <c r="J323" i="9" s="1"/>
  <c r="L322" i="9"/>
  <c r="J322" i="9" s="1"/>
  <c r="L321" i="9"/>
  <c r="L320" i="9"/>
  <c r="J320" i="9"/>
  <c r="L319" i="9"/>
  <c r="J319" i="9"/>
  <c r="L318" i="9"/>
  <c r="L317" i="9" s="1"/>
  <c r="J318" i="9"/>
  <c r="J317" i="9" s="1"/>
  <c r="L316" i="9"/>
  <c r="J316" i="9" s="1"/>
  <c r="L315" i="9"/>
  <c r="J315" i="9" s="1"/>
  <c r="L314" i="9"/>
  <c r="L313" i="9" s="1"/>
  <c r="J314" i="9"/>
  <c r="L312" i="9"/>
  <c r="J312" i="9"/>
  <c r="L311" i="9"/>
  <c r="J311" i="9" s="1"/>
  <c r="L310" i="9"/>
  <c r="J310" i="9" s="1"/>
  <c r="J309" i="9" s="1"/>
  <c r="L309" i="9"/>
  <c r="L308" i="9"/>
  <c r="J308" i="9"/>
  <c r="L307" i="9"/>
  <c r="J307" i="9"/>
  <c r="L306" i="9"/>
  <c r="L305" i="9" s="1"/>
  <c r="J306" i="9"/>
  <c r="J305" i="9" s="1"/>
  <c r="L304" i="9"/>
  <c r="J304" i="9" s="1"/>
  <c r="L303" i="9"/>
  <c r="J303" i="9" s="1"/>
  <c r="L302" i="9"/>
  <c r="L300" i="9" s="1"/>
  <c r="J302" i="9"/>
  <c r="L301" i="9"/>
  <c r="J301" i="9"/>
  <c r="J300" i="9" s="1"/>
  <c r="L299" i="9"/>
  <c r="J299" i="9" s="1"/>
  <c r="L298" i="9"/>
  <c r="J298" i="9" s="1"/>
  <c r="L297" i="9"/>
  <c r="J297" i="9" s="1"/>
  <c r="L296" i="9"/>
  <c r="L295" i="9" s="1"/>
  <c r="L294" i="9"/>
  <c r="J294" i="9"/>
  <c r="L293" i="9"/>
  <c r="L292" i="9"/>
  <c r="J292" i="9" s="1"/>
  <c r="J291" i="9" s="1"/>
  <c r="L290" i="9"/>
  <c r="J290" i="9"/>
  <c r="L289" i="9"/>
  <c r="J289" i="9" s="1"/>
  <c r="L288" i="9"/>
  <c r="J288" i="9" s="1"/>
  <c r="J287" i="9" s="1"/>
  <c r="J286" i="9" s="1"/>
  <c r="L285" i="9"/>
  <c r="J285" i="9"/>
  <c r="L284" i="9"/>
  <c r="J284" i="9"/>
  <c r="L283" i="9"/>
  <c r="J283" i="9" s="1"/>
  <c r="J282" i="9" s="1"/>
  <c r="L281" i="9"/>
  <c r="J281" i="9" s="1"/>
  <c r="L280" i="9"/>
  <c r="J280" i="9" s="1"/>
  <c r="J279" i="9" s="1"/>
  <c r="L278" i="9"/>
  <c r="J278" i="9"/>
  <c r="L260" i="9"/>
  <c r="J260" i="9" s="1"/>
  <c r="L259" i="9"/>
  <c r="J259" i="9" s="1"/>
  <c r="L258" i="9"/>
  <c r="J258" i="9" s="1"/>
  <c r="L257" i="9"/>
  <c r="J257" i="9" s="1"/>
  <c r="L255" i="9"/>
  <c r="J255" i="9"/>
  <c r="L254" i="9"/>
  <c r="J254" i="9" s="1"/>
  <c r="L253" i="9"/>
  <c r="J253" i="9" s="1"/>
  <c r="J252" i="9" s="1"/>
  <c r="L251" i="9"/>
  <c r="J251" i="9" s="1"/>
  <c r="L250" i="9"/>
  <c r="J250" i="9" s="1"/>
  <c r="L249" i="9"/>
  <c r="J249" i="9"/>
  <c r="L248" i="9"/>
  <c r="L247" i="9"/>
  <c r="J247" i="9" s="1"/>
  <c r="L246" i="9"/>
  <c r="J246" i="9" s="1"/>
  <c r="L245" i="9"/>
  <c r="J245" i="9" s="1"/>
  <c r="J244" i="9" s="1"/>
  <c r="L243" i="9"/>
  <c r="J243" i="9"/>
  <c r="L242" i="9"/>
  <c r="J242" i="9" s="1"/>
  <c r="L241" i="9"/>
  <c r="J241" i="9" s="1"/>
  <c r="J240" i="9" s="1"/>
  <c r="L239" i="9"/>
  <c r="J239" i="9" s="1"/>
  <c r="L238" i="9"/>
  <c r="J238" i="9" s="1"/>
  <c r="L237" i="9"/>
  <c r="J237" i="9"/>
  <c r="L236" i="9"/>
  <c r="J236" i="9" s="1"/>
  <c r="J235" i="9" s="1"/>
  <c r="L235" i="9"/>
  <c r="L234" i="9"/>
  <c r="J234" i="9" s="1"/>
  <c r="L233" i="9"/>
  <c r="J233" i="9" s="1"/>
  <c r="L232" i="9"/>
  <c r="J232" i="9" s="1"/>
  <c r="L229" i="9"/>
  <c r="J229" i="9" s="1"/>
  <c r="L228" i="9"/>
  <c r="L227" i="9"/>
  <c r="L226" i="9" s="1"/>
  <c r="J227" i="9"/>
  <c r="J226" i="9" s="1"/>
  <c r="L225" i="9"/>
  <c r="J225" i="9"/>
  <c r="L224" i="9"/>
  <c r="J224" i="9"/>
  <c r="L223" i="9"/>
  <c r="L222" i="9" s="1"/>
  <c r="J223" i="9"/>
  <c r="J222" i="9" s="1"/>
  <c r="L220" i="9"/>
  <c r="J220" i="9"/>
  <c r="L219" i="9"/>
  <c r="J219" i="9"/>
  <c r="L218" i="9"/>
  <c r="L217" i="9" s="1"/>
  <c r="J218" i="9"/>
  <c r="J217" i="9"/>
  <c r="L216" i="9"/>
  <c r="J216" i="9" s="1"/>
  <c r="L215" i="9"/>
  <c r="J215" i="9"/>
  <c r="L213" i="9"/>
  <c r="J213" i="9"/>
  <c r="L195" i="9"/>
  <c r="J195" i="9"/>
  <c r="L194" i="9"/>
  <c r="J194" i="9" s="1"/>
  <c r="L193" i="9"/>
  <c r="J193" i="9" s="1"/>
  <c r="L192" i="9"/>
  <c r="J192" i="9" s="1"/>
  <c r="L190" i="9"/>
  <c r="J190" i="9"/>
  <c r="L189" i="9"/>
  <c r="J189" i="9"/>
  <c r="L188" i="9"/>
  <c r="J188" i="9" s="1"/>
  <c r="J187" i="9" s="1"/>
  <c r="L186" i="9"/>
  <c r="J186" i="9" s="1"/>
  <c r="L185" i="9"/>
  <c r="J185" i="9" s="1"/>
  <c r="L184" i="9"/>
  <c r="L183" i="9" s="1"/>
  <c r="J184" i="9"/>
  <c r="L182" i="9"/>
  <c r="J182" i="9" s="1"/>
  <c r="L181" i="9"/>
  <c r="J181" i="9" s="1"/>
  <c r="L180" i="9"/>
  <c r="J180" i="9" s="1"/>
  <c r="L178" i="9"/>
  <c r="J178" i="9"/>
  <c r="L177" i="9"/>
  <c r="J177" i="9"/>
  <c r="L176" i="9"/>
  <c r="J176" i="9" s="1"/>
  <c r="J175" i="9" s="1"/>
  <c r="L174" i="9"/>
  <c r="J174" i="9" s="1"/>
  <c r="L173" i="9"/>
  <c r="J173" i="9" s="1"/>
  <c r="L172" i="9"/>
  <c r="J172" i="9"/>
  <c r="L171" i="9"/>
  <c r="J171" i="9"/>
  <c r="L170" i="9"/>
  <c r="L169" i="9"/>
  <c r="J169" i="9" s="1"/>
  <c r="L168" i="9"/>
  <c r="J168" i="9" s="1"/>
  <c r="L167" i="9"/>
  <c r="J167" i="9" s="1"/>
  <c r="J166" i="9" s="1"/>
  <c r="L166" i="9"/>
  <c r="L165" i="9" s="1"/>
  <c r="L164" i="9"/>
  <c r="J164" i="9" s="1"/>
  <c r="L163" i="9"/>
  <c r="L162" i="9"/>
  <c r="J162" i="9" s="1"/>
  <c r="J161" i="9" s="1"/>
  <c r="L160" i="9"/>
  <c r="J160" i="9"/>
  <c r="L159" i="9"/>
  <c r="J159" i="9" s="1"/>
  <c r="L158" i="9"/>
  <c r="L157" i="9" s="1"/>
  <c r="J158" i="9"/>
  <c r="L155" i="9"/>
  <c r="J155" i="9"/>
  <c r="L154" i="9"/>
  <c r="J154" i="9"/>
  <c r="L153" i="9"/>
  <c r="J153" i="9" s="1"/>
  <c r="J152" i="9" s="1"/>
  <c r="L151" i="9"/>
  <c r="J151" i="9"/>
  <c r="L150" i="9"/>
  <c r="J150" i="9" s="1"/>
  <c r="J149" i="9" s="1"/>
  <c r="L148" i="9"/>
  <c r="J148" i="9"/>
  <c r="L130" i="9"/>
  <c r="J130" i="9" s="1"/>
  <c r="L129" i="9"/>
  <c r="J129" i="9" s="1"/>
  <c r="J126" i="9" s="1"/>
  <c r="L128" i="9"/>
  <c r="J128" i="9"/>
  <c r="L127" i="9"/>
  <c r="J127" i="9"/>
  <c r="L126" i="9"/>
  <c r="L125" i="9"/>
  <c r="L122" i="9" s="1"/>
  <c r="L124" i="9"/>
  <c r="J124" i="9" s="1"/>
  <c r="L123" i="9"/>
  <c r="J123" i="9" s="1"/>
  <c r="L121" i="9"/>
  <c r="J121" i="9"/>
  <c r="L120" i="9"/>
  <c r="J120" i="9" s="1"/>
  <c r="L119" i="9"/>
  <c r="L118" i="9" s="1"/>
  <c r="L117" i="9"/>
  <c r="J117" i="9" s="1"/>
  <c r="J114" i="9" s="1"/>
  <c r="L116" i="9"/>
  <c r="J116" i="9"/>
  <c r="L115" i="9"/>
  <c r="J115" i="9"/>
  <c r="L114" i="9"/>
  <c r="L113" i="9"/>
  <c r="L110" i="9" s="1"/>
  <c r="L112" i="9"/>
  <c r="J112" i="9" s="1"/>
  <c r="L111" i="9"/>
  <c r="J111" i="9" s="1"/>
  <c r="L109" i="9"/>
  <c r="J109" i="9" s="1"/>
  <c r="L108" i="9"/>
  <c r="J108" i="9" s="1"/>
  <c r="L107" i="9"/>
  <c r="L105" i="9" s="1"/>
  <c r="L106" i="9"/>
  <c r="J106" i="9" s="1"/>
  <c r="L104" i="9"/>
  <c r="J104" i="9"/>
  <c r="L103" i="9"/>
  <c r="J103" i="9" s="1"/>
  <c r="L102" i="9"/>
  <c r="J102" i="9" s="1"/>
  <c r="J101" i="9" s="1"/>
  <c r="L99" i="9"/>
  <c r="J99" i="9" s="1"/>
  <c r="L98" i="9"/>
  <c r="L97" i="9"/>
  <c r="J97" i="9" s="1"/>
  <c r="J96" i="9" s="1"/>
  <c r="L95" i="9"/>
  <c r="J95" i="9"/>
  <c r="L94" i="9"/>
  <c r="J94" i="9" s="1"/>
  <c r="J92" i="9" s="1"/>
  <c r="L93" i="9"/>
  <c r="L92" i="9" s="1"/>
  <c r="J93" i="9"/>
  <c r="L90" i="9"/>
  <c r="J90" i="9"/>
  <c r="L89" i="9"/>
  <c r="J89" i="9"/>
  <c r="L88" i="9"/>
  <c r="J88" i="9" s="1"/>
  <c r="J87" i="9" s="1"/>
  <c r="L86" i="9"/>
  <c r="J86" i="9"/>
  <c r="L85" i="9"/>
  <c r="J85" i="9" s="1"/>
  <c r="J84" i="9" s="1"/>
  <c r="L83" i="9"/>
  <c r="J83" i="9"/>
  <c r="L44" i="9"/>
  <c r="J65" i="9"/>
  <c r="J64" i="9"/>
  <c r="J63" i="9"/>
  <c r="J62" i="9"/>
  <c r="J61" i="9"/>
  <c r="J60" i="9"/>
  <c r="J59" i="9"/>
  <c r="J57" i="9" s="1"/>
  <c r="J58" i="9"/>
  <c r="J56" i="9"/>
  <c r="J55" i="9"/>
  <c r="J53" i="9" s="1"/>
  <c r="J54" i="9"/>
  <c r="J52" i="9"/>
  <c r="J51" i="9"/>
  <c r="J50" i="9"/>
  <c r="J49" i="9"/>
  <c r="J48" i="9"/>
  <c r="J47" i="9"/>
  <c r="J45" i="9" s="1"/>
  <c r="J46" i="9"/>
  <c r="J43" i="9"/>
  <c r="J42" i="9"/>
  <c r="J41" i="9"/>
  <c r="J40" i="9" s="1"/>
  <c r="J39" i="9"/>
  <c r="J38" i="9"/>
  <c r="J37" i="9"/>
  <c r="J36" i="9" s="1"/>
  <c r="J35" i="9" s="1"/>
  <c r="J34" i="9"/>
  <c r="J32" i="9"/>
  <c r="J31" i="9"/>
  <c r="J30" i="9"/>
  <c r="J29" i="9"/>
  <c r="J25" i="9"/>
  <c r="J24" i="9"/>
  <c r="J22" i="9" s="1"/>
  <c r="J21" i="9"/>
  <c r="J20" i="9"/>
  <c r="J19" i="9"/>
  <c r="J18" i="9"/>
  <c r="L18" i="9"/>
  <c r="O928" i="9"/>
  <c r="N895" i="9"/>
  <c r="O863" i="9"/>
  <c r="N770" i="9"/>
  <c r="O668" i="9"/>
  <c r="N509" i="9"/>
  <c r="O473" i="9"/>
  <c r="N440" i="9"/>
  <c r="O408" i="9"/>
  <c r="O383" i="9"/>
  <c r="O343" i="9"/>
  <c r="N174" i="9"/>
  <c r="N109" i="9"/>
  <c r="O130" i="9"/>
  <c r="O127" i="9"/>
  <c r="O124" i="9"/>
  <c r="O123" i="9"/>
  <c r="O120" i="9"/>
  <c r="O119" i="9"/>
  <c r="O115" i="9"/>
  <c r="O114" i="9"/>
  <c r="O109" i="9"/>
  <c r="O98" i="9"/>
  <c r="O97" i="9"/>
  <c r="O83" i="9"/>
  <c r="L64" i="9"/>
  <c r="L60" i="9"/>
  <c r="L56" i="9"/>
  <c r="L51" i="9"/>
  <c r="L52" i="9"/>
  <c r="L47" i="9"/>
  <c r="L48" i="9"/>
  <c r="L46" i="9"/>
  <c r="L42" i="9"/>
  <c r="L43" i="9"/>
  <c r="L41" i="9"/>
  <c r="L38" i="9"/>
  <c r="L39" i="9"/>
  <c r="L37" i="9"/>
  <c r="L34" i="9"/>
  <c r="L29" i="9"/>
  <c r="L30" i="9"/>
  <c r="L28" i="9"/>
  <c r="J28" i="9" s="1"/>
  <c r="J27" i="9" s="1"/>
  <c r="J26" i="9" s="1"/>
  <c r="L24" i="9"/>
  <c r="L25" i="9"/>
  <c r="L23" i="9"/>
  <c r="L21" i="9"/>
  <c r="L20" i="9"/>
  <c r="J17" i="9" l="1"/>
  <c r="J1985" i="9"/>
  <c r="J2007" i="9"/>
  <c r="J1999" i="9"/>
  <c r="J2011" i="9"/>
  <c r="J1969" i="9"/>
  <c r="J1981" i="9"/>
  <c r="J1976" i="9" s="1"/>
  <c r="L1986" i="9"/>
  <c r="L1995" i="9"/>
  <c r="L2007" i="9"/>
  <c r="L1977" i="9"/>
  <c r="L1976" i="9" s="1"/>
  <c r="L1990" i="9"/>
  <c r="L1972" i="9"/>
  <c r="J1912" i="9"/>
  <c r="J1911" i="9" s="1"/>
  <c r="J1920" i="9"/>
  <c r="J1933" i="9"/>
  <c r="J1930" i="9" s="1"/>
  <c r="J1939" i="9"/>
  <c r="J1938" i="9" s="1"/>
  <c r="J1945" i="9"/>
  <c r="J1942" i="9" s="1"/>
  <c r="L1916" i="9"/>
  <c r="L1912" i="9"/>
  <c r="L1925" i="9"/>
  <c r="L1920" i="9" s="1"/>
  <c r="L1907" i="9"/>
  <c r="J1846" i="9"/>
  <c r="J1869" i="9"/>
  <c r="J1881" i="9"/>
  <c r="J1862" i="9"/>
  <c r="J1860" i="9" s="1"/>
  <c r="J1855" i="9" s="1"/>
  <c r="J1874" i="9"/>
  <c r="J1873" i="9" s="1"/>
  <c r="L1851" i="9"/>
  <c r="L1846" i="9" s="1"/>
  <c r="L1865" i="9"/>
  <c r="L1877" i="9"/>
  <c r="L1842" i="9"/>
  <c r="J1816" i="9"/>
  <c r="J1808" i="9"/>
  <c r="J1777" i="9"/>
  <c r="J1800" i="9"/>
  <c r="L1774" i="9"/>
  <c r="L1782" i="9"/>
  <c r="L1781" i="9" s="1"/>
  <c r="L1795" i="9"/>
  <c r="L1790" i="9" s="1"/>
  <c r="L1777" i="9"/>
  <c r="J1735" i="9"/>
  <c r="J1747" i="9"/>
  <c r="J1716" i="9"/>
  <c r="J1751" i="9"/>
  <c r="J1730" i="9"/>
  <c r="J1725" i="9" s="1"/>
  <c r="J1744" i="9"/>
  <c r="J1743" i="9" s="1"/>
  <c r="L1751" i="9"/>
  <c r="L1735" i="9"/>
  <c r="L1747" i="9"/>
  <c r="L1730" i="9"/>
  <c r="L1725" i="9" s="1"/>
  <c r="J1682" i="9"/>
  <c r="J1661" i="9"/>
  <c r="J1660" i="9" s="1"/>
  <c r="J1686" i="9"/>
  <c r="J1678" i="9"/>
  <c r="J1670" i="9"/>
  <c r="L1661" i="9"/>
  <c r="L1670" i="9"/>
  <c r="L1652" i="9"/>
  <c r="L1651" i="9" s="1"/>
  <c r="L1665" i="9"/>
  <c r="L1647" i="9"/>
  <c r="J1582" i="9"/>
  <c r="L1605" i="9"/>
  <c r="L1617" i="9"/>
  <c r="L1600" i="9"/>
  <c r="L1595" i="9" s="1"/>
  <c r="L1582" i="9"/>
  <c r="J1540" i="9"/>
  <c r="L1530" i="9"/>
  <c r="J1544" i="9"/>
  <c r="J1537" i="9"/>
  <c r="J1535" i="9" s="1"/>
  <c r="J1530" i="9" s="1"/>
  <c r="J1549" i="9"/>
  <c r="J1548" i="9" s="1"/>
  <c r="L1544" i="9"/>
  <c r="L1556" i="9"/>
  <c r="L1540" i="9"/>
  <c r="L1552" i="9"/>
  <c r="L1522" i="9"/>
  <c r="L1521" i="9" s="1"/>
  <c r="L1517" i="9"/>
  <c r="J1487" i="9"/>
  <c r="J1491" i="9"/>
  <c r="J1483" i="9"/>
  <c r="J1475" i="9"/>
  <c r="J1457" i="9"/>
  <c r="J1456" i="9" s="1"/>
  <c r="J1465" i="9"/>
  <c r="L1491" i="9"/>
  <c r="L1475" i="9"/>
  <c r="L1457" i="9"/>
  <c r="L1456" i="9" s="1"/>
  <c r="L1470" i="9"/>
  <c r="L1465" i="9" s="1"/>
  <c r="L1452" i="9"/>
  <c r="J1387" i="9"/>
  <c r="J1400" i="9"/>
  <c r="J1426" i="9"/>
  <c r="J1405" i="9"/>
  <c r="J1419" i="9"/>
  <c r="J1418" i="9" s="1"/>
  <c r="L1426" i="9"/>
  <c r="L1410" i="9"/>
  <c r="L1422" i="9"/>
  <c r="L1405" i="9"/>
  <c r="L1400" i="9" s="1"/>
  <c r="J1322" i="9"/>
  <c r="J1361" i="9"/>
  <c r="J1335" i="9"/>
  <c r="L1335" i="9"/>
  <c r="J1345" i="9"/>
  <c r="L1361" i="9"/>
  <c r="L1345" i="9"/>
  <c r="L1357" i="9"/>
  <c r="L1340" i="9"/>
  <c r="L1322" i="9"/>
  <c r="J1271" i="9"/>
  <c r="J1270" i="9" s="1"/>
  <c r="J1292" i="9"/>
  <c r="J1284" i="9"/>
  <c r="J1261" i="9"/>
  <c r="J1296" i="9"/>
  <c r="J1266" i="9"/>
  <c r="J1288" i="9"/>
  <c r="L1271" i="9"/>
  <c r="L1270" i="9" s="1"/>
  <c r="L1292" i="9"/>
  <c r="L1262" i="9"/>
  <c r="L1261" i="9" s="1"/>
  <c r="L1257" i="9"/>
  <c r="L1205" i="9"/>
  <c r="J1219" i="9"/>
  <c r="J1196" i="9"/>
  <c r="L1196" i="9"/>
  <c r="J1210" i="9"/>
  <c r="J1205" i="9" s="1"/>
  <c r="J1212" i="9"/>
  <c r="J1218" i="9"/>
  <c r="J1215" i="9" s="1"/>
  <c r="J1224" i="9"/>
  <c r="J1223" i="9" s="1"/>
  <c r="L1219" i="9"/>
  <c r="L1231" i="9"/>
  <c r="L1201" i="9"/>
  <c r="L1227" i="9"/>
  <c r="L1140" i="9"/>
  <c r="J1162" i="9"/>
  <c r="J1166" i="9"/>
  <c r="L1154" i="9"/>
  <c r="J1159" i="9"/>
  <c r="J1158" i="9" s="1"/>
  <c r="L1145" i="9"/>
  <c r="L1127" i="9"/>
  <c r="J1066" i="9"/>
  <c r="J1089" i="9"/>
  <c r="J1071" i="9"/>
  <c r="J1093" i="9"/>
  <c r="J1076" i="9"/>
  <c r="J1075" i="9" s="1"/>
  <c r="L1076" i="9"/>
  <c r="L1075" i="9" s="1"/>
  <c r="L1067" i="9"/>
  <c r="L1066" i="9" s="1"/>
  <c r="L1062" i="9"/>
  <c r="J1036" i="9"/>
  <c r="J1002" i="9"/>
  <c r="J1001" i="9" s="1"/>
  <c r="J1028" i="9"/>
  <c r="L1011" i="9"/>
  <c r="L1002" i="9"/>
  <c r="L1001" i="9" s="1"/>
  <c r="L1015" i="9"/>
  <c r="L997" i="9"/>
  <c r="J936" i="9"/>
  <c r="J971" i="9"/>
  <c r="J945" i="9"/>
  <c r="J950" i="9"/>
  <c r="J964" i="9"/>
  <c r="J963" i="9" s="1"/>
  <c r="L959" i="9"/>
  <c r="L971" i="9"/>
  <c r="L929" i="9"/>
  <c r="L941" i="9"/>
  <c r="L936" i="9" s="1"/>
  <c r="L955" i="9"/>
  <c r="L967" i="9"/>
  <c r="J864" i="9"/>
  <c r="J890" i="9"/>
  <c r="J902" i="9"/>
  <c r="J894" i="9"/>
  <c r="J906" i="9"/>
  <c r="J872" i="9"/>
  <c r="J871" i="9" s="1"/>
  <c r="L871" i="9"/>
  <c r="J887" i="9"/>
  <c r="J885" i="9" s="1"/>
  <c r="J880" i="9" s="1"/>
  <c r="J899" i="9"/>
  <c r="J898" i="9" s="1"/>
  <c r="L894" i="9"/>
  <c r="L906" i="9"/>
  <c r="L876" i="9"/>
  <c r="L890" i="9"/>
  <c r="L902" i="9"/>
  <c r="L867" i="9"/>
  <c r="L815" i="9"/>
  <c r="J815" i="9"/>
  <c r="J806" i="9"/>
  <c r="J799" i="9"/>
  <c r="J820" i="9"/>
  <c r="L806" i="9"/>
  <c r="J834" i="9"/>
  <c r="J833" i="9" s="1"/>
  <c r="L829" i="9"/>
  <c r="L841" i="9"/>
  <c r="L799" i="9"/>
  <c r="L820" i="9"/>
  <c r="J772" i="9"/>
  <c r="J751" i="9"/>
  <c r="J750" i="9" s="1"/>
  <c r="J764" i="9"/>
  <c r="J768" i="9"/>
  <c r="J760" i="9"/>
  <c r="L734" i="9"/>
  <c r="L746" i="9"/>
  <c r="L742" i="9"/>
  <c r="L741" i="9" s="1"/>
  <c r="L755" i="9"/>
  <c r="L750" i="9" s="1"/>
  <c r="L737" i="9"/>
  <c r="J677" i="9"/>
  <c r="J676" i="9" s="1"/>
  <c r="L676" i="9"/>
  <c r="J711" i="9"/>
  <c r="J681" i="9"/>
  <c r="J669" i="9"/>
  <c r="J703" i="9"/>
  <c r="J685" i="9"/>
  <c r="L699" i="9"/>
  <c r="L669" i="9"/>
  <c r="L681" i="9"/>
  <c r="L695" i="9"/>
  <c r="L707" i="9"/>
  <c r="L672" i="9"/>
  <c r="J620" i="9"/>
  <c r="J611" i="9"/>
  <c r="J625" i="9"/>
  <c r="L621" i="9"/>
  <c r="L620" i="9" s="1"/>
  <c r="J640" i="9"/>
  <c r="J638" i="9" s="1"/>
  <c r="L604" i="9"/>
  <c r="L612" i="9"/>
  <c r="L611" i="9" s="1"/>
  <c r="L555" i="9"/>
  <c r="J577" i="9"/>
  <c r="J555" i="9"/>
  <c r="J546" i="9"/>
  <c r="L546" i="9"/>
  <c r="J560" i="9"/>
  <c r="J581" i="9"/>
  <c r="L569" i="9"/>
  <c r="L581" i="9"/>
  <c r="L551" i="9"/>
  <c r="L565" i="9"/>
  <c r="L577" i="9"/>
  <c r="L542" i="9"/>
  <c r="J512" i="9"/>
  <c r="J516" i="9"/>
  <c r="J481" i="9"/>
  <c r="J508" i="9"/>
  <c r="J500" i="9"/>
  <c r="L516" i="9"/>
  <c r="L495" i="9"/>
  <c r="L490" i="9" s="1"/>
  <c r="J430" i="9"/>
  <c r="J439" i="9"/>
  <c r="J425" i="9"/>
  <c r="J416" i="9"/>
  <c r="L426" i="9"/>
  <c r="L425" i="9" s="1"/>
  <c r="L409" i="9"/>
  <c r="L417" i="9"/>
  <c r="L416" i="9" s="1"/>
  <c r="J352" i="9"/>
  <c r="J351" i="9" s="1"/>
  <c r="J365" i="9"/>
  <c r="J386" i="9"/>
  <c r="J361" i="9"/>
  <c r="L361" i="9"/>
  <c r="L360" i="9" s="1"/>
  <c r="L374" i="9"/>
  <c r="L386" i="9"/>
  <c r="L344" i="9"/>
  <c r="L356" i="9"/>
  <c r="L351" i="9" s="1"/>
  <c r="L370" i="9"/>
  <c r="L382" i="9"/>
  <c r="L347" i="9"/>
  <c r="J296" i="9"/>
  <c r="J295" i="9" s="1"/>
  <c r="J321" i="9"/>
  <c r="J313" i="9"/>
  <c r="L279" i="9"/>
  <c r="L291" i="9"/>
  <c r="L287" i="9"/>
  <c r="L282" i="9"/>
  <c r="J214" i="9"/>
  <c r="J248" i="9"/>
  <c r="J231" i="9"/>
  <c r="J230" i="9" s="1"/>
  <c r="J256" i="9"/>
  <c r="J221" i="9"/>
  <c r="L221" i="9"/>
  <c r="L231" i="9"/>
  <c r="L230" i="9" s="1"/>
  <c r="L256" i="9"/>
  <c r="L244" i="9"/>
  <c r="L214" i="9"/>
  <c r="L240" i="9"/>
  <c r="L252" i="9"/>
  <c r="J157" i="9"/>
  <c r="J156" i="9" s="1"/>
  <c r="J179" i="9"/>
  <c r="J191" i="9"/>
  <c r="J170" i="9"/>
  <c r="J165" i="9" s="1"/>
  <c r="J183" i="9"/>
  <c r="L191" i="9"/>
  <c r="L149" i="9"/>
  <c r="L161" i="9"/>
  <c r="L156" i="9" s="1"/>
  <c r="L179" i="9"/>
  <c r="L175" i="9"/>
  <c r="L187" i="9"/>
  <c r="L152" i="9"/>
  <c r="L91" i="9"/>
  <c r="J91" i="9"/>
  <c r="J107" i="9"/>
  <c r="J105" i="9" s="1"/>
  <c r="J100" i="9" s="1"/>
  <c r="J113" i="9"/>
  <c r="J110" i="9" s="1"/>
  <c r="J119" i="9"/>
  <c r="J118" i="9" s="1"/>
  <c r="J125" i="9"/>
  <c r="J122" i="9" s="1"/>
  <c r="L101" i="9"/>
  <c r="L100" i="9" s="1"/>
  <c r="L84" i="9"/>
  <c r="L96" i="9"/>
  <c r="L87" i="9"/>
  <c r="L1985" i="9" l="1"/>
  <c r="L1911" i="9"/>
  <c r="L1660" i="9"/>
  <c r="L1010" i="9"/>
  <c r="J360" i="9"/>
  <c r="L286" i="9"/>
  <c r="J7" i="11" l="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6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O2015" i="9"/>
  <c r="N2015" i="9"/>
  <c r="O2012" i="9"/>
  <c r="N2012" i="9"/>
  <c r="O2009" i="9"/>
  <c r="N2009" i="9"/>
  <c r="O2008" i="9"/>
  <c r="N2008" i="9"/>
  <c r="O2005" i="9"/>
  <c r="N2005" i="9"/>
  <c r="O2004" i="9"/>
  <c r="N2004" i="9"/>
  <c r="O2000" i="9"/>
  <c r="N2000" i="9"/>
  <c r="O1999" i="9"/>
  <c r="O1994" i="9"/>
  <c r="N1994" i="9"/>
  <c r="O1983" i="9"/>
  <c r="N1983" i="9"/>
  <c r="O1982" i="9"/>
  <c r="N1982" i="9"/>
  <c r="O1968" i="9"/>
  <c r="O1950" i="9"/>
  <c r="N1950" i="9"/>
  <c r="O1947" i="9"/>
  <c r="N1947" i="9"/>
  <c r="O1944" i="9"/>
  <c r="N1944" i="9"/>
  <c r="O1943" i="9"/>
  <c r="N1943" i="9"/>
  <c r="O1940" i="9"/>
  <c r="N1940" i="9"/>
  <c r="O1939" i="9"/>
  <c r="N1939" i="9"/>
  <c r="O1935" i="9"/>
  <c r="N1935" i="9"/>
  <c r="O1934" i="9"/>
  <c r="O1929" i="9"/>
  <c r="N1929" i="9"/>
  <c r="O1918" i="9"/>
  <c r="N1918" i="9"/>
  <c r="O1917" i="9"/>
  <c r="N1917" i="9"/>
  <c r="O1903" i="9"/>
  <c r="O1885" i="9"/>
  <c r="N1885" i="9"/>
  <c r="O1882" i="9"/>
  <c r="N1882" i="9"/>
  <c r="O1879" i="9"/>
  <c r="N1879" i="9"/>
  <c r="O1878" i="9"/>
  <c r="N1878" i="9"/>
  <c r="O1875" i="9"/>
  <c r="N1875" i="9"/>
  <c r="O1874" i="9"/>
  <c r="N1874" i="9"/>
  <c r="O1870" i="9"/>
  <c r="N1870" i="9"/>
  <c r="O1869" i="9"/>
  <c r="O1864" i="9"/>
  <c r="N1864" i="9"/>
  <c r="O1853" i="9"/>
  <c r="N1853" i="9"/>
  <c r="O1852" i="9"/>
  <c r="N1852" i="9"/>
  <c r="O1838" i="9"/>
  <c r="O1820" i="9"/>
  <c r="N1820" i="9"/>
  <c r="O1817" i="9"/>
  <c r="N1817" i="9"/>
  <c r="O1814" i="9"/>
  <c r="N1814" i="9"/>
  <c r="O1813" i="9"/>
  <c r="N1813" i="9"/>
  <c r="O1810" i="9"/>
  <c r="N1810" i="9"/>
  <c r="O1809" i="9"/>
  <c r="N1809" i="9"/>
  <c r="O1805" i="9"/>
  <c r="N1805" i="9"/>
  <c r="O1804" i="9"/>
  <c r="O1799" i="9"/>
  <c r="N1799" i="9"/>
  <c r="O1788" i="9"/>
  <c r="N1788" i="9"/>
  <c r="O1787" i="9"/>
  <c r="N1787" i="9"/>
  <c r="O1773" i="9"/>
  <c r="O1755" i="9"/>
  <c r="N1755" i="9"/>
  <c r="O1752" i="9"/>
  <c r="N1752" i="9"/>
  <c r="O1749" i="9"/>
  <c r="N1749" i="9"/>
  <c r="O1748" i="9"/>
  <c r="N1748" i="9"/>
  <c r="O1745" i="9"/>
  <c r="N1745" i="9"/>
  <c r="O1744" i="9"/>
  <c r="N1744" i="9"/>
  <c r="O1740" i="9"/>
  <c r="N1740" i="9"/>
  <c r="O1739" i="9"/>
  <c r="O1734" i="9"/>
  <c r="N1734" i="9"/>
  <c r="O1723" i="9"/>
  <c r="N1723" i="9"/>
  <c r="O1722" i="9"/>
  <c r="N1722" i="9"/>
  <c r="O1708" i="9"/>
  <c r="O1690" i="9"/>
  <c r="N1690" i="9"/>
  <c r="O1687" i="9"/>
  <c r="N1687" i="9"/>
  <c r="O1684" i="9"/>
  <c r="N1684" i="9"/>
  <c r="O1683" i="9"/>
  <c r="N1683" i="9"/>
  <c r="O1680" i="9"/>
  <c r="N1680" i="9"/>
  <c r="O1679" i="9"/>
  <c r="N1679" i="9"/>
  <c r="O1675" i="9"/>
  <c r="N1675" i="9"/>
  <c r="O1674" i="9"/>
  <c r="O1669" i="9"/>
  <c r="N1669" i="9"/>
  <c r="O1658" i="9"/>
  <c r="N1658" i="9"/>
  <c r="O1657" i="9"/>
  <c r="N1657" i="9"/>
  <c r="O1643" i="9"/>
  <c r="O1625" i="9"/>
  <c r="N1625" i="9"/>
  <c r="O1622" i="9"/>
  <c r="N1622" i="9"/>
  <c r="O1619" i="9"/>
  <c r="N1619" i="9"/>
  <c r="O1618" i="9"/>
  <c r="N1618" i="9"/>
  <c r="O1615" i="9"/>
  <c r="N1615" i="9"/>
  <c r="O1614" i="9"/>
  <c r="N1614" i="9"/>
  <c r="O1610" i="9"/>
  <c r="N1610" i="9"/>
  <c r="O1609" i="9"/>
  <c r="O1604" i="9"/>
  <c r="N1604" i="9"/>
  <c r="O1593" i="9"/>
  <c r="N1593" i="9"/>
  <c r="O1592" i="9"/>
  <c r="N1592" i="9"/>
  <c r="O1578" i="9"/>
  <c r="O1560" i="9"/>
  <c r="N1560" i="9"/>
  <c r="O1557" i="9"/>
  <c r="N1557" i="9"/>
  <c r="O1554" i="9"/>
  <c r="N1554" i="9"/>
  <c r="O1553" i="9"/>
  <c r="N1553" i="9"/>
  <c r="O1550" i="9"/>
  <c r="N1550" i="9"/>
  <c r="O1549" i="9"/>
  <c r="N1549" i="9"/>
  <c r="O1545" i="9"/>
  <c r="N1545" i="9"/>
  <c r="O1544" i="9"/>
  <c r="O1539" i="9"/>
  <c r="N1539" i="9"/>
  <c r="O1528" i="9"/>
  <c r="N1528" i="9"/>
  <c r="O1527" i="9"/>
  <c r="N1527" i="9"/>
  <c r="O1513" i="9"/>
  <c r="O1495" i="9"/>
  <c r="N1495" i="9"/>
  <c r="O1492" i="9"/>
  <c r="N1492" i="9"/>
  <c r="O1489" i="9"/>
  <c r="N1489" i="9"/>
  <c r="O1488" i="9"/>
  <c r="N1488" i="9"/>
  <c r="O1485" i="9"/>
  <c r="N1485" i="9"/>
  <c r="O1484" i="9"/>
  <c r="N1484" i="9"/>
  <c r="O1480" i="9"/>
  <c r="N1480" i="9"/>
  <c r="O1479" i="9"/>
  <c r="O1474" i="9"/>
  <c r="N1474" i="9"/>
  <c r="O1463" i="9"/>
  <c r="N1463" i="9"/>
  <c r="O1462" i="9"/>
  <c r="N1462" i="9"/>
  <c r="O1448" i="9"/>
  <c r="O1430" i="9"/>
  <c r="N1430" i="9"/>
  <c r="O1427" i="9"/>
  <c r="N1427" i="9"/>
  <c r="O1424" i="9"/>
  <c r="N1424" i="9"/>
  <c r="O1423" i="9"/>
  <c r="N1423" i="9"/>
  <c r="O1420" i="9"/>
  <c r="N1420" i="9"/>
  <c r="O1419" i="9"/>
  <c r="N1419" i="9"/>
  <c r="O1415" i="9"/>
  <c r="N1415" i="9"/>
  <c r="O1414" i="9"/>
  <c r="O1409" i="9"/>
  <c r="N1409" i="9"/>
  <c r="O1398" i="9"/>
  <c r="N1398" i="9"/>
  <c r="O1397" i="9"/>
  <c r="N1397" i="9"/>
  <c r="O1383" i="9"/>
  <c r="O1365" i="9"/>
  <c r="N1365" i="9"/>
  <c r="O1362" i="9"/>
  <c r="N1362" i="9"/>
  <c r="O1359" i="9"/>
  <c r="N1359" i="9"/>
  <c r="O1358" i="9"/>
  <c r="N1358" i="9"/>
  <c r="O1355" i="9"/>
  <c r="N1355" i="9"/>
  <c r="O1354" i="9"/>
  <c r="N1354" i="9"/>
  <c r="O1350" i="9"/>
  <c r="N1350" i="9"/>
  <c r="O1349" i="9"/>
  <c r="O1344" i="9"/>
  <c r="N1344" i="9"/>
  <c r="O1333" i="9"/>
  <c r="N1333" i="9"/>
  <c r="O1332" i="9"/>
  <c r="N1332" i="9"/>
  <c r="O1318" i="9"/>
  <c r="O1300" i="9"/>
  <c r="N1300" i="9"/>
  <c r="O1297" i="9"/>
  <c r="N1297" i="9"/>
  <c r="O1294" i="9"/>
  <c r="N1294" i="9"/>
  <c r="O1293" i="9"/>
  <c r="N1293" i="9"/>
  <c r="O1290" i="9"/>
  <c r="N1290" i="9"/>
  <c r="O1289" i="9"/>
  <c r="N1289" i="9"/>
  <c r="O1285" i="9"/>
  <c r="N1285" i="9"/>
  <c r="O1284" i="9"/>
  <c r="O1279" i="9"/>
  <c r="N1279" i="9"/>
  <c r="O1268" i="9"/>
  <c r="N1268" i="9"/>
  <c r="O1267" i="9"/>
  <c r="N1267" i="9"/>
  <c r="O1253" i="9"/>
  <c r="O1235" i="9"/>
  <c r="N1235" i="9"/>
  <c r="O1232" i="9"/>
  <c r="N1232" i="9"/>
  <c r="O1229" i="9"/>
  <c r="N1229" i="9"/>
  <c r="O1228" i="9"/>
  <c r="N1228" i="9"/>
  <c r="O1225" i="9"/>
  <c r="N1225" i="9"/>
  <c r="O1224" i="9"/>
  <c r="N1224" i="9"/>
  <c r="O1220" i="9"/>
  <c r="N1220" i="9"/>
  <c r="O1219" i="9"/>
  <c r="O1214" i="9"/>
  <c r="N1214" i="9"/>
  <c r="O1203" i="9"/>
  <c r="N1203" i="9"/>
  <c r="O1202" i="9"/>
  <c r="N1202" i="9"/>
  <c r="O1188" i="9"/>
  <c r="O1170" i="9"/>
  <c r="N1170" i="9"/>
  <c r="O1167" i="9"/>
  <c r="N1167" i="9"/>
  <c r="O1164" i="9"/>
  <c r="N1164" i="9"/>
  <c r="O1163" i="9"/>
  <c r="N1163" i="9"/>
  <c r="O1160" i="9"/>
  <c r="N1160" i="9"/>
  <c r="O1159" i="9"/>
  <c r="N1159" i="9"/>
  <c r="O1155" i="9"/>
  <c r="N1155" i="9"/>
  <c r="O1154" i="9"/>
  <c r="O1149" i="9"/>
  <c r="N1149" i="9"/>
  <c r="O1138" i="9"/>
  <c r="N1138" i="9"/>
  <c r="O1137" i="9"/>
  <c r="N1137" i="9"/>
  <c r="O1123" i="9"/>
  <c r="O1105" i="9"/>
  <c r="N1105" i="9"/>
  <c r="O1102" i="9"/>
  <c r="N1102" i="9"/>
  <c r="O1099" i="9"/>
  <c r="N1099" i="9"/>
  <c r="O1098" i="9"/>
  <c r="N1098" i="9"/>
  <c r="O1095" i="9"/>
  <c r="N1095" i="9"/>
  <c r="O1094" i="9"/>
  <c r="N1094" i="9"/>
  <c r="O1090" i="9"/>
  <c r="N1090" i="9"/>
  <c r="O1089" i="9"/>
  <c r="O1084" i="9"/>
  <c r="N1084" i="9"/>
  <c r="O1073" i="9"/>
  <c r="N1073" i="9"/>
  <c r="O1072" i="9"/>
  <c r="N1072" i="9"/>
  <c r="O1058" i="9"/>
  <c r="O1040" i="9"/>
  <c r="N1040" i="9"/>
  <c r="O1037" i="9"/>
  <c r="N1037" i="9"/>
  <c r="O1034" i="9"/>
  <c r="N1034" i="9"/>
  <c r="O1033" i="9"/>
  <c r="N1033" i="9"/>
  <c r="O1030" i="9"/>
  <c r="N1030" i="9"/>
  <c r="O1029" i="9"/>
  <c r="N1029" i="9"/>
  <c r="O1025" i="9"/>
  <c r="N1025" i="9"/>
  <c r="O1024" i="9"/>
  <c r="O1019" i="9"/>
  <c r="N1019" i="9"/>
  <c r="O1008" i="9"/>
  <c r="N1008" i="9"/>
  <c r="O1007" i="9"/>
  <c r="N1007" i="9"/>
  <c r="O993" i="9"/>
  <c r="O975" i="9"/>
  <c r="N975" i="9"/>
  <c r="O972" i="9"/>
  <c r="N972" i="9"/>
  <c r="O969" i="9"/>
  <c r="N969" i="9"/>
  <c r="O968" i="9"/>
  <c r="N968" i="9"/>
  <c r="O965" i="9"/>
  <c r="N965" i="9"/>
  <c r="O964" i="9"/>
  <c r="N964" i="9"/>
  <c r="O960" i="9"/>
  <c r="N960" i="9"/>
  <c r="O959" i="9"/>
  <c r="O954" i="9"/>
  <c r="N954" i="9"/>
  <c r="O943" i="9"/>
  <c r="N943" i="9"/>
  <c r="O942" i="9"/>
  <c r="N942" i="9"/>
  <c r="O910" i="9"/>
  <c r="N910" i="9"/>
  <c r="O907" i="9"/>
  <c r="N907" i="9"/>
  <c r="O904" i="9"/>
  <c r="N904" i="9"/>
  <c r="O903" i="9"/>
  <c r="N903" i="9"/>
  <c r="O900" i="9"/>
  <c r="N900" i="9"/>
  <c r="O899" i="9"/>
  <c r="N899" i="9"/>
  <c r="O895" i="9"/>
  <c r="O894" i="9"/>
  <c r="O889" i="9"/>
  <c r="N889" i="9"/>
  <c r="O878" i="9"/>
  <c r="N878" i="9"/>
  <c r="O877" i="9"/>
  <c r="N877" i="9"/>
  <c r="O845" i="9"/>
  <c r="N845" i="9"/>
  <c r="O842" i="9"/>
  <c r="N842" i="9"/>
  <c r="O839" i="9"/>
  <c r="N839" i="9"/>
  <c r="O838" i="9"/>
  <c r="N838" i="9"/>
  <c r="O835" i="9"/>
  <c r="N835" i="9"/>
  <c r="O834" i="9"/>
  <c r="N834" i="9"/>
  <c r="O830" i="9"/>
  <c r="N830" i="9"/>
  <c r="O829" i="9"/>
  <c r="O824" i="9"/>
  <c r="N824" i="9"/>
  <c r="O813" i="9"/>
  <c r="N813" i="9"/>
  <c r="O812" i="9"/>
  <c r="N812" i="9"/>
  <c r="O798" i="9"/>
  <c r="O780" i="9"/>
  <c r="N780" i="9"/>
  <c r="O777" i="9"/>
  <c r="N777" i="9"/>
  <c r="O774" i="9"/>
  <c r="N774" i="9"/>
  <c r="O773" i="9"/>
  <c r="N773" i="9"/>
  <c r="O770" i="9"/>
  <c r="O769" i="9"/>
  <c r="N769" i="9"/>
  <c r="O765" i="9"/>
  <c r="N765" i="9"/>
  <c r="O764" i="9"/>
  <c r="O759" i="9"/>
  <c r="N759" i="9"/>
  <c r="O748" i="9"/>
  <c r="N748" i="9"/>
  <c r="O747" i="9"/>
  <c r="N747" i="9"/>
  <c r="O733" i="9"/>
  <c r="O715" i="9"/>
  <c r="N715" i="9"/>
  <c r="O712" i="9"/>
  <c r="N712" i="9"/>
  <c r="O709" i="9"/>
  <c r="N709" i="9"/>
  <c r="O708" i="9"/>
  <c r="N708" i="9"/>
  <c r="O705" i="9"/>
  <c r="N705" i="9"/>
  <c r="O704" i="9"/>
  <c r="N704" i="9"/>
  <c r="O700" i="9"/>
  <c r="N700" i="9"/>
  <c r="O699" i="9"/>
  <c r="O694" i="9"/>
  <c r="N694" i="9"/>
  <c r="O683" i="9"/>
  <c r="N683" i="9"/>
  <c r="O682" i="9"/>
  <c r="N682" i="9"/>
  <c r="O650" i="9"/>
  <c r="N650" i="9"/>
  <c r="O647" i="9"/>
  <c r="N647" i="9"/>
  <c r="O644" i="9"/>
  <c r="N644" i="9"/>
  <c r="O643" i="9"/>
  <c r="N643" i="9"/>
  <c r="O640" i="9"/>
  <c r="N640" i="9"/>
  <c r="O639" i="9"/>
  <c r="N639" i="9"/>
  <c r="O635" i="9"/>
  <c r="N635" i="9"/>
  <c r="O634" i="9"/>
  <c r="O629" i="9"/>
  <c r="N629" i="9"/>
  <c r="O618" i="9"/>
  <c r="N618" i="9"/>
  <c r="O617" i="9"/>
  <c r="N617" i="9"/>
  <c r="O603" i="9"/>
  <c r="O585" i="9"/>
  <c r="N585" i="9"/>
  <c r="O582" i="9"/>
  <c r="N582" i="9"/>
  <c r="O579" i="9"/>
  <c r="N579" i="9"/>
  <c r="O578" i="9"/>
  <c r="N578" i="9"/>
  <c r="O575" i="9"/>
  <c r="N575" i="9"/>
  <c r="O574" i="9"/>
  <c r="N574" i="9"/>
  <c r="O570" i="9"/>
  <c r="N570" i="9"/>
  <c r="O569" i="9"/>
  <c r="O564" i="9"/>
  <c r="N564" i="9"/>
  <c r="O553" i="9"/>
  <c r="N553" i="9"/>
  <c r="O552" i="9"/>
  <c r="N552" i="9"/>
  <c r="O538" i="9"/>
  <c r="O520" i="9"/>
  <c r="N520" i="9"/>
  <c r="O517" i="9"/>
  <c r="N517" i="9"/>
  <c r="O514" i="9"/>
  <c r="N514" i="9"/>
  <c r="O513" i="9"/>
  <c r="N513" i="9"/>
  <c r="O510" i="9"/>
  <c r="N510" i="9"/>
  <c r="O509" i="9"/>
  <c r="O505" i="9"/>
  <c r="N505" i="9"/>
  <c r="O504" i="9"/>
  <c r="O499" i="9"/>
  <c r="N499" i="9"/>
  <c r="O488" i="9"/>
  <c r="N488" i="9"/>
  <c r="O487" i="9"/>
  <c r="N487" i="9"/>
  <c r="O455" i="9"/>
  <c r="N455" i="9"/>
  <c r="O452" i="9"/>
  <c r="N452" i="9"/>
  <c r="O449" i="9"/>
  <c r="N449" i="9"/>
  <c r="O448" i="9"/>
  <c r="N448" i="9"/>
  <c r="O445" i="9"/>
  <c r="N445" i="9"/>
  <c r="O444" i="9"/>
  <c r="N444" i="9"/>
  <c r="O440" i="9"/>
  <c r="O439" i="9"/>
  <c r="O434" i="9"/>
  <c r="N434" i="9"/>
  <c r="O423" i="9"/>
  <c r="N423" i="9"/>
  <c r="O422" i="9"/>
  <c r="N422" i="9"/>
  <c r="O390" i="9"/>
  <c r="N390" i="9"/>
  <c r="O387" i="9"/>
  <c r="N387" i="9"/>
  <c r="O384" i="9"/>
  <c r="N384" i="9"/>
  <c r="N383" i="9"/>
  <c r="O380" i="9"/>
  <c r="N380" i="9"/>
  <c r="O379" i="9"/>
  <c r="N379" i="9"/>
  <c r="O375" i="9"/>
  <c r="N375" i="9"/>
  <c r="O374" i="9"/>
  <c r="O369" i="9"/>
  <c r="N369" i="9"/>
  <c r="O358" i="9"/>
  <c r="N358" i="9"/>
  <c r="O357" i="9"/>
  <c r="N357" i="9"/>
  <c r="O325" i="9"/>
  <c r="N325" i="9"/>
  <c r="O322" i="9"/>
  <c r="N322" i="9"/>
  <c r="O319" i="9"/>
  <c r="N319" i="9"/>
  <c r="O318" i="9"/>
  <c r="N318" i="9"/>
  <c r="O315" i="9"/>
  <c r="N315" i="9"/>
  <c r="O314" i="9"/>
  <c r="N314" i="9"/>
  <c r="O310" i="9"/>
  <c r="N310" i="9"/>
  <c r="O309" i="9"/>
  <c r="O304" i="9"/>
  <c r="N304" i="9"/>
  <c r="O293" i="9"/>
  <c r="N293" i="9"/>
  <c r="O292" i="9"/>
  <c r="N292" i="9"/>
  <c r="O278" i="9"/>
  <c r="O260" i="9"/>
  <c r="N260" i="9"/>
  <c r="O257" i="9"/>
  <c r="N257" i="9"/>
  <c r="O254" i="9"/>
  <c r="N254" i="9"/>
  <c r="O253" i="9"/>
  <c r="N253" i="9"/>
  <c r="O250" i="9"/>
  <c r="N250" i="9"/>
  <c r="O249" i="9"/>
  <c r="N249" i="9"/>
  <c r="O245" i="9"/>
  <c r="N245" i="9"/>
  <c r="O244" i="9"/>
  <c r="O239" i="9"/>
  <c r="N239" i="9"/>
  <c r="O228" i="9"/>
  <c r="N228" i="9"/>
  <c r="O227" i="9"/>
  <c r="N227" i="9"/>
  <c r="O213" i="9"/>
  <c r="O195" i="9"/>
  <c r="N195" i="9"/>
  <c r="O192" i="9"/>
  <c r="N192" i="9"/>
  <c r="O189" i="9"/>
  <c r="N189" i="9"/>
  <c r="O188" i="9"/>
  <c r="N188" i="9"/>
  <c r="O185" i="9"/>
  <c r="N185" i="9"/>
  <c r="O184" i="9"/>
  <c r="N184" i="9"/>
  <c r="O180" i="9"/>
  <c r="N180" i="9"/>
  <c r="O179" i="9"/>
  <c r="O174" i="9"/>
  <c r="O163" i="9"/>
  <c r="N163" i="9"/>
  <c r="O162" i="9"/>
  <c r="N162" i="9"/>
  <c r="O148" i="9"/>
  <c r="N130" i="9"/>
  <c r="N127" i="9"/>
  <c r="N124" i="9"/>
  <c r="N123" i="9"/>
  <c r="N120" i="9"/>
  <c r="N119" i="9"/>
  <c r="N115" i="9"/>
  <c r="N98" i="9"/>
  <c r="N97" i="9"/>
  <c r="O65" i="9"/>
  <c r="N65" i="9"/>
  <c r="O63" i="9"/>
  <c r="L63" i="9" s="1"/>
  <c r="N62" i="9"/>
  <c r="L62" i="9" s="1"/>
  <c r="O59" i="9"/>
  <c r="N59" i="9"/>
  <c r="O58" i="9"/>
  <c r="N58" i="9"/>
  <c r="O55" i="9"/>
  <c r="N55" i="9"/>
  <c r="O54" i="9"/>
  <c r="N54" i="9"/>
  <c r="O50" i="9"/>
  <c r="N50" i="9"/>
  <c r="O49" i="9"/>
  <c r="O44" i="9"/>
  <c r="N44" i="9"/>
  <c r="O33" i="9"/>
  <c r="N33" i="9"/>
  <c r="O32" i="9"/>
  <c r="N32" i="9"/>
  <c r="O18" i="9"/>
  <c r="L50" i="9" l="1"/>
  <c r="L65" i="9"/>
  <c r="L59" i="9"/>
  <c r="L55" i="9"/>
  <c r="L54" i="9"/>
  <c r="L32" i="9"/>
  <c r="L58" i="9"/>
  <c r="L33" i="9"/>
  <c r="L237" i="10"/>
  <c r="K94" i="10"/>
  <c r="L94" i="10"/>
  <c r="H4" i="10"/>
  <c r="J4" i="10"/>
  <c r="K4" i="10"/>
  <c r="L4" i="10"/>
  <c r="H5" i="10"/>
  <c r="J5" i="10"/>
  <c r="K5" i="10"/>
  <c r="L5" i="10"/>
  <c r="H6" i="10"/>
  <c r="J6" i="10"/>
  <c r="K6" i="10"/>
  <c r="L6" i="10"/>
  <c r="H7" i="10"/>
  <c r="J7" i="10"/>
  <c r="K7" i="10"/>
  <c r="L7" i="10"/>
  <c r="H8" i="10"/>
  <c r="J8" i="10"/>
  <c r="K8" i="10"/>
  <c r="L8" i="10"/>
  <c r="H9" i="10"/>
  <c r="J9" i="10"/>
  <c r="K9" i="10"/>
  <c r="L9" i="10"/>
  <c r="H10" i="10"/>
  <c r="J10" i="10"/>
  <c r="K10" i="10"/>
  <c r="L10" i="10"/>
  <c r="H11" i="10"/>
  <c r="J11" i="10"/>
  <c r="K11" i="10"/>
  <c r="L11" i="10"/>
  <c r="H12" i="10"/>
  <c r="J12" i="10"/>
  <c r="K12" i="10"/>
  <c r="L12" i="10"/>
  <c r="H13" i="10"/>
  <c r="J13" i="10"/>
  <c r="K13" i="10"/>
  <c r="L13" i="10"/>
  <c r="H14" i="10"/>
  <c r="J14" i="10"/>
  <c r="K14" i="10"/>
  <c r="L14" i="10"/>
  <c r="H15" i="10"/>
  <c r="J15" i="10"/>
  <c r="K15" i="10"/>
  <c r="L15" i="10"/>
  <c r="H16" i="10"/>
  <c r="J16" i="10"/>
  <c r="K16" i="10"/>
  <c r="L16" i="10"/>
  <c r="H17" i="10"/>
  <c r="J17" i="10"/>
  <c r="K17" i="10"/>
  <c r="L17" i="10"/>
  <c r="H18" i="10"/>
  <c r="J18" i="10"/>
  <c r="K18" i="10"/>
  <c r="L18" i="10"/>
  <c r="H19" i="10"/>
  <c r="J19" i="10"/>
  <c r="K19" i="10"/>
  <c r="L19" i="10"/>
  <c r="H20" i="10"/>
  <c r="J20" i="10"/>
  <c r="K20" i="10"/>
  <c r="L20" i="10"/>
  <c r="H21" i="10"/>
  <c r="J21" i="10"/>
  <c r="K21" i="10"/>
  <c r="L21" i="10"/>
  <c r="H22" i="10"/>
  <c r="J22" i="10"/>
  <c r="K22" i="10"/>
  <c r="L22" i="10"/>
  <c r="H23" i="10"/>
  <c r="J23" i="10"/>
  <c r="K23" i="10"/>
  <c r="L23" i="10"/>
  <c r="H24" i="10"/>
  <c r="J24" i="10"/>
  <c r="K24" i="10"/>
  <c r="L24" i="10"/>
  <c r="H25" i="10"/>
  <c r="J25" i="10"/>
  <c r="K25" i="10"/>
  <c r="L25" i="10"/>
  <c r="H26" i="10"/>
  <c r="J26" i="10"/>
  <c r="K26" i="10"/>
  <c r="L26" i="10"/>
  <c r="H27" i="10"/>
  <c r="J27" i="10"/>
  <c r="K27" i="10"/>
  <c r="L27" i="10"/>
  <c r="H28" i="10"/>
  <c r="J28" i="10"/>
  <c r="K28" i="10"/>
  <c r="L28" i="10"/>
  <c r="H29" i="10"/>
  <c r="J29" i="10"/>
  <c r="K29" i="10"/>
  <c r="L29" i="10"/>
  <c r="H30" i="10"/>
  <c r="J30" i="10"/>
  <c r="K30" i="10"/>
  <c r="L30" i="10"/>
  <c r="H31" i="10"/>
  <c r="J31" i="10"/>
  <c r="K31" i="10"/>
  <c r="L31" i="10"/>
  <c r="H32" i="10"/>
  <c r="J32" i="10"/>
  <c r="K32" i="10"/>
  <c r="L32" i="10"/>
  <c r="H33" i="10"/>
  <c r="J33" i="10"/>
  <c r="K33" i="10"/>
  <c r="L33" i="10"/>
  <c r="H34" i="10"/>
  <c r="J34" i="10"/>
  <c r="K34" i="10"/>
  <c r="L34" i="10"/>
  <c r="H35" i="10"/>
  <c r="J35" i="10"/>
  <c r="K35" i="10"/>
  <c r="H36" i="10"/>
  <c r="J36" i="10"/>
  <c r="K36" i="10"/>
  <c r="L36" i="10"/>
  <c r="H37" i="10"/>
  <c r="J37" i="10"/>
  <c r="K37" i="10"/>
  <c r="L37" i="10"/>
  <c r="H38" i="10"/>
  <c r="J38" i="10"/>
  <c r="K38" i="10"/>
  <c r="L38" i="10"/>
  <c r="H39" i="10"/>
  <c r="J39" i="10"/>
  <c r="K39" i="10"/>
  <c r="L39" i="10"/>
  <c r="H40" i="10"/>
  <c r="J40" i="10"/>
  <c r="K40" i="10"/>
  <c r="L40" i="10"/>
  <c r="H41" i="10"/>
  <c r="J41" i="10"/>
  <c r="K41" i="10"/>
  <c r="L41" i="10"/>
  <c r="H42" i="10"/>
  <c r="J42" i="10"/>
  <c r="K42" i="10"/>
  <c r="L42" i="10"/>
  <c r="H43" i="10"/>
  <c r="J43" i="10"/>
  <c r="K43" i="10"/>
  <c r="L43" i="10"/>
  <c r="H44" i="10"/>
  <c r="J44" i="10"/>
  <c r="K44" i="10"/>
  <c r="L44" i="10"/>
  <c r="H45" i="10"/>
  <c r="J45" i="10"/>
  <c r="K45" i="10"/>
  <c r="L45" i="10"/>
  <c r="H46" i="10"/>
  <c r="J46" i="10"/>
  <c r="K46" i="10"/>
  <c r="L46" i="10"/>
  <c r="H47" i="10"/>
  <c r="J47" i="10"/>
  <c r="K47" i="10"/>
  <c r="L47" i="10"/>
  <c r="H48" i="10"/>
  <c r="J48" i="10"/>
  <c r="K48" i="10"/>
  <c r="L48" i="10"/>
  <c r="H49" i="10"/>
  <c r="J49" i="10"/>
  <c r="K49" i="10"/>
  <c r="L49" i="10"/>
  <c r="H50" i="10"/>
  <c r="J50" i="10"/>
  <c r="K50" i="10"/>
  <c r="L50" i="10"/>
  <c r="H51" i="10"/>
  <c r="J51" i="10"/>
  <c r="K51" i="10"/>
  <c r="L51" i="10"/>
  <c r="H52" i="10"/>
  <c r="J52" i="10"/>
  <c r="K52" i="10"/>
  <c r="L52" i="10"/>
  <c r="H53" i="10"/>
  <c r="J53" i="10"/>
  <c r="K53" i="10"/>
  <c r="L53" i="10"/>
  <c r="H54" i="10"/>
  <c r="J54" i="10"/>
  <c r="K54" i="10"/>
  <c r="L54" i="10"/>
  <c r="H55" i="10"/>
  <c r="J55" i="10"/>
  <c r="K55" i="10"/>
  <c r="L55" i="10"/>
  <c r="H56" i="10"/>
  <c r="J56" i="10"/>
  <c r="K56" i="10"/>
  <c r="L56" i="10"/>
  <c r="H57" i="10"/>
  <c r="J57" i="10"/>
  <c r="K57" i="10"/>
  <c r="L57" i="10"/>
  <c r="H58" i="10"/>
  <c r="J58" i="10"/>
  <c r="K58" i="10"/>
  <c r="L58" i="10"/>
  <c r="H59" i="10"/>
  <c r="J59" i="10"/>
  <c r="K59" i="10"/>
  <c r="L59" i="10"/>
  <c r="H60" i="10"/>
  <c r="J60" i="10"/>
  <c r="K60" i="10"/>
  <c r="L60" i="10"/>
  <c r="H61" i="10"/>
  <c r="J61" i="10"/>
  <c r="K61" i="10"/>
  <c r="L61" i="10"/>
  <c r="H62" i="10"/>
  <c r="J62" i="10"/>
  <c r="K62" i="10"/>
  <c r="L62" i="10"/>
  <c r="H63" i="10"/>
  <c r="J63" i="10"/>
  <c r="K63" i="10"/>
  <c r="L63" i="10"/>
  <c r="H64" i="10"/>
  <c r="J64" i="10"/>
  <c r="K64" i="10"/>
  <c r="L64" i="10"/>
  <c r="H65" i="10"/>
  <c r="J65" i="10"/>
  <c r="K65" i="10"/>
  <c r="L65" i="10"/>
  <c r="H66" i="10"/>
  <c r="J66" i="10"/>
  <c r="K66" i="10"/>
  <c r="L66" i="10"/>
  <c r="H67" i="10"/>
  <c r="J67" i="10"/>
  <c r="K67" i="10"/>
  <c r="L67" i="10"/>
  <c r="H68" i="10"/>
  <c r="J68" i="10"/>
  <c r="K68" i="10"/>
  <c r="L68" i="10"/>
  <c r="H69" i="10"/>
  <c r="J69" i="10"/>
  <c r="K69" i="10"/>
  <c r="L69" i="10"/>
  <c r="H70" i="10"/>
  <c r="J70" i="10"/>
  <c r="K70" i="10"/>
  <c r="L70" i="10"/>
  <c r="H71" i="10"/>
  <c r="J71" i="10"/>
  <c r="K71" i="10"/>
  <c r="L71" i="10"/>
  <c r="H72" i="10"/>
  <c r="J72" i="10"/>
  <c r="K72" i="10"/>
  <c r="L72" i="10"/>
  <c r="H73" i="10"/>
  <c r="J73" i="10"/>
  <c r="K73" i="10"/>
  <c r="L73" i="10"/>
  <c r="H74" i="10"/>
  <c r="J74" i="10"/>
  <c r="K74" i="10"/>
  <c r="L74" i="10"/>
  <c r="H75" i="10"/>
  <c r="J75" i="10"/>
  <c r="K75" i="10"/>
  <c r="L75" i="10"/>
  <c r="H76" i="10"/>
  <c r="J76" i="10"/>
  <c r="K76" i="10"/>
  <c r="L76" i="10"/>
  <c r="H77" i="10"/>
  <c r="J77" i="10"/>
  <c r="K77" i="10"/>
  <c r="L77" i="10"/>
  <c r="H78" i="10"/>
  <c r="J78" i="10"/>
  <c r="K78" i="10"/>
  <c r="L78" i="10"/>
  <c r="H79" i="10"/>
  <c r="J79" i="10"/>
  <c r="K79" i="10"/>
  <c r="L79" i="10"/>
  <c r="H80" i="10"/>
  <c r="J80" i="10"/>
  <c r="K80" i="10"/>
  <c r="L80" i="10"/>
  <c r="H81" i="10"/>
  <c r="J81" i="10"/>
  <c r="K81" i="10"/>
  <c r="L81" i="10"/>
  <c r="H82" i="10"/>
  <c r="J82" i="10"/>
  <c r="K82" i="10"/>
  <c r="L82" i="10"/>
  <c r="H83" i="10"/>
  <c r="J83" i="10"/>
  <c r="K83" i="10"/>
  <c r="L83" i="10"/>
  <c r="H84" i="10"/>
  <c r="J84" i="10"/>
  <c r="K84" i="10"/>
  <c r="L84" i="10"/>
  <c r="H85" i="10"/>
  <c r="J85" i="10"/>
  <c r="K85" i="10"/>
  <c r="L85" i="10"/>
  <c r="H86" i="10"/>
  <c r="J86" i="10"/>
  <c r="K86" i="10"/>
  <c r="L86" i="10"/>
  <c r="H87" i="10"/>
  <c r="J87" i="10"/>
  <c r="K87" i="10"/>
  <c r="L87" i="10"/>
  <c r="H88" i="10"/>
  <c r="J88" i="10"/>
  <c r="K88" i="10"/>
  <c r="L88" i="10"/>
  <c r="H89" i="10"/>
  <c r="J89" i="10"/>
  <c r="K89" i="10"/>
  <c r="L89" i="10"/>
  <c r="H90" i="10"/>
  <c r="J90" i="10"/>
  <c r="K90" i="10"/>
  <c r="L90" i="10"/>
  <c r="H91" i="10"/>
  <c r="J91" i="10"/>
  <c r="K91" i="10"/>
  <c r="L91" i="10"/>
  <c r="H92" i="10"/>
  <c r="J92" i="10"/>
  <c r="K92" i="10"/>
  <c r="L92" i="10"/>
  <c r="H93" i="10"/>
  <c r="J93" i="10"/>
  <c r="K93" i="10"/>
  <c r="L93" i="10"/>
  <c r="H95" i="10"/>
  <c r="J95" i="10"/>
  <c r="K95" i="10"/>
  <c r="L95" i="10"/>
  <c r="H96" i="10"/>
  <c r="J96" i="10"/>
  <c r="K96" i="10"/>
  <c r="L96" i="10"/>
  <c r="H97" i="10"/>
  <c r="J97" i="10"/>
  <c r="K97" i="10"/>
  <c r="L97" i="10"/>
  <c r="H98" i="10"/>
  <c r="J98" i="10"/>
  <c r="K98" i="10"/>
  <c r="L98" i="10"/>
  <c r="H99" i="10"/>
  <c r="J99" i="10"/>
  <c r="K99" i="10"/>
  <c r="L99" i="10"/>
  <c r="H100" i="10"/>
  <c r="J100" i="10"/>
  <c r="K100" i="10"/>
  <c r="L100" i="10"/>
  <c r="H101" i="10"/>
  <c r="J101" i="10"/>
  <c r="K101" i="10"/>
  <c r="L101" i="10"/>
  <c r="H102" i="10"/>
  <c r="J102" i="10"/>
  <c r="K102" i="10"/>
  <c r="L102" i="10"/>
  <c r="H103" i="10"/>
  <c r="J103" i="10"/>
  <c r="K103" i="10"/>
  <c r="L103" i="10"/>
  <c r="H104" i="10"/>
  <c r="J104" i="10"/>
  <c r="K104" i="10"/>
  <c r="L104" i="10"/>
  <c r="H105" i="10"/>
  <c r="J105" i="10"/>
  <c r="K105" i="10"/>
  <c r="L105" i="10"/>
  <c r="H106" i="10"/>
  <c r="J106" i="10"/>
  <c r="K106" i="10"/>
  <c r="L106" i="10"/>
  <c r="H107" i="10"/>
  <c r="J107" i="10"/>
  <c r="K107" i="10"/>
  <c r="L107" i="10"/>
  <c r="H108" i="10"/>
  <c r="J108" i="10"/>
  <c r="K108" i="10"/>
  <c r="L108" i="10"/>
  <c r="H109" i="10"/>
  <c r="J109" i="10"/>
  <c r="K109" i="10"/>
  <c r="L109" i="10"/>
  <c r="H110" i="10"/>
  <c r="J110" i="10"/>
  <c r="K110" i="10"/>
  <c r="L110" i="10"/>
  <c r="H111" i="10"/>
  <c r="J111" i="10"/>
  <c r="K111" i="10"/>
  <c r="L111" i="10"/>
  <c r="H112" i="10"/>
  <c r="J112" i="10"/>
  <c r="K112" i="10"/>
  <c r="L112" i="10"/>
  <c r="H113" i="10"/>
  <c r="J113" i="10"/>
  <c r="K113" i="10"/>
  <c r="L113" i="10"/>
  <c r="H114" i="10"/>
  <c r="J114" i="10"/>
  <c r="K114" i="10"/>
  <c r="L114" i="10"/>
  <c r="H115" i="10"/>
  <c r="J115" i="10"/>
  <c r="K115" i="10"/>
  <c r="L115" i="10"/>
  <c r="H116" i="10"/>
  <c r="J116" i="10"/>
  <c r="K116" i="10"/>
  <c r="L116" i="10"/>
  <c r="H117" i="10"/>
  <c r="J117" i="10"/>
  <c r="K117" i="10"/>
  <c r="L117" i="10"/>
  <c r="H118" i="10"/>
  <c r="J118" i="10"/>
  <c r="K118" i="10"/>
  <c r="L118" i="10"/>
  <c r="H119" i="10"/>
  <c r="L119" i="10"/>
  <c r="H120" i="10"/>
  <c r="J120" i="10"/>
  <c r="K120" i="10"/>
  <c r="L120" i="10"/>
  <c r="H121" i="10"/>
  <c r="J121" i="10"/>
  <c r="K121" i="10"/>
  <c r="L121" i="10"/>
  <c r="H122" i="10"/>
  <c r="J122" i="10"/>
  <c r="K122" i="10"/>
  <c r="L122" i="10"/>
  <c r="H123" i="10"/>
  <c r="J123" i="10"/>
  <c r="K123" i="10"/>
  <c r="L123" i="10"/>
  <c r="H124" i="10"/>
  <c r="J124" i="10"/>
  <c r="K124" i="10"/>
  <c r="L124" i="10"/>
  <c r="H125" i="10"/>
  <c r="J125" i="10"/>
  <c r="K125" i="10"/>
  <c r="L125" i="10"/>
  <c r="H126" i="10"/>
  <c r="J126" i="10"/>
  <c r="K126" i="10"/>
  <c r="L126" i="10"/>
  <c r="H127" i="10"/>
  <c r="J127" i="10"/>
  <c r="K127" i="10"/>
  <c r="L127" i="10"/>
  <c r="H128" i="10"/>
  <c r="J128" i="10"/>
  <c r="K128" i="10"/>
  <c r="L128" i="10"/>
  <c r="H129" i="10"/>
  <c r="J129" i="10"/>
  <c r="K129" i="10"/>
  <c r="L129" i="10"/>
  <c r="H130" i="10"/>
  <c r="J130" i="10"/>
  <c r="K130" i="10"/>
  <c r="L130" i="10"/>
  <c r="H131" i="10"/>
  <c r="J131" i="10"/>
  <c r="K131" i="10"/>
  <c r="L131" i="10"/>
  <c r="H132" i="10"/>
  <c r="J132" i="10"/>
  <c r="K132" i="10"/>
  <c r="L132" i="10"/>
  <c r="H133" i="10"/>
  <c r="J133" i="10"/>
  <c r="K133" i="10"/>
  <c r="L133" i="10"/>
  <c r="H134" i="10"/>
  <c r="J134" i="10"/>
  <c r="K134" i="10"/>
  <c r="L134" i="10"/>
  <c r="H135" i="10"/>
  <c r="J135" i="10"/>
  <c r="K135" i="10"/>
  <c r="L135" i="10"/>
  <c r="H136" i="10"/>
  <c r="J136" i="10"/>
  <c r="K136" i="10"/>
  <c r="L136" i="10"/>
  <c r="H137" i="10"/>
  <c r="J137" i="10"/>
  <c r="K137" i="10"/>
  <c r="L137" i="10"/>
  <c r="H138" i="10"/>
  <c r="J138" i="10"/>
  <c r="K138" i="10"/>
  <c r="L138" i="10"/>
  <c r="H139" i="10"/>
  <c r="J139" i="10"/>
  <c r="K139" i="10"/>
  <c r="L139" i="10"/>
  <c r="H140" i="10"/>
  <c r="J140" i="10"/>
  <c r="K140" i="10"/>
  <c r="L140" i="10"/>
  <c r="H141" i="10"/>
  <c r="J141" i="10"/>
  <c r="K141" i="10"/>
  <c r="L141" i="10"/>
  <c r="H142" i="10"/>
  <c r="J142" i="10"/>
  <c r="K142" i="10"/>
  <c r="L142" i="10"/>
  <c r="H143" i="10"/>
  <c r="J143" i="10"/>
  <c r="K143" i="10"/>
  <c r="L143" i="10"/>
  <c r="H144" i="10"/>
  <c r="J144" i="10"/>
  <c r="K144" i="10"/>
  <c r="L144" i="10"/>
  <c r="H145" i="10"/>
  <c r="J145" i="10"/>
  <c r="K145" i="10"/>
  <c r="L145" i="10"/>
  <c r="H146" i="10"/>
  <c r="J146" i="10"/>
  <c r="K146" i="10"/>
  <c r="L146" i="10"/>
  <c r="H147" i="10"/>
  <c r="J147" i="10"/>
  <c r="K147" i="10"/>
  <c r="L147" i="10"/>
  <c r="H148" i="10"/>
  <c r="J148" i="10"/>
  <c r="K148" i="10"/>
  <c r="L148" i="10"/>
  <c r="H149" i="10"/>
  <c r="J149" i="10"/>
  <c r="K149" i="10"/>
  <c r="L149" i="10"/>
  <c r="H150" i="10"/>
  <c r="J150" i="10"/>
  <c r="K150" i="10"/>
  <c r="L150" i="10"/>
  <c r="H151" i="10"/>
  <c r="J151" i="10"/>
  <c r="K151" i="10"/>
  <c r="L151" i="10"/>
  <c r="H152" i="10"/>
  <c r="J152" i="10"/>
  <c r="K152" i="10"/>
  <c r="L152" i="10"/>
  <c r="H153" i="10"/>
  <c r="J153" i="10"/>
  <c r="K153" i="10"/>
  <c r="L153" i="10"/>
  <c r="H154" i="10"/>
  <c r="J154" i="10"/>
  <c r="K154" i="10"/>
  <c r="L154" i="10"/>
  <c r="H155" i="10"/>
  <c r="J155" i="10"/>
  <c r="K155" i="10"/>
  <c r="L155" i="10"/>
  <c r="H156" i="10"/>
  <c r="J156" i="10"/>
  <c r="K156" i="10"/>
  <c r="L156" i="10"/>
  <c r="H157" i="10"/>
  <c r="J157" i="10"/>
  <c r="K157" i="10"/>
  <c r="L157" i="10"/>
  <c r="H158" i="10"/>
  <c r="J158" i="10"/>
  <c r="K158" i="10"/>
  <c r="L158" i="10"/>
  <c r="H159" i="10"/>
  <c r="J159" i="10"/>
  <c r="K159" i="10"/>
  <c r="L159" i="10"/>
  <c r="H160" i="10"/>
  <c r="J160" i="10"/>
  <c r="K160" i="10"/>
  <c r="L160" i="10"/>
  <c r="H161" i="10"/>
  <c r="J161" i="10"/>
  <c r="K161" i="10"/>
  <c r="L161" i="10"/>
  <c r="H162" i="10"/>
  <c r="J162" i="10"/>
  <c r="K162" i="10"/>
  <c r="L162" i="10"/>
  <c r="H163" i="10"/>
  <c r="J163" i="10"/>
  <c r="K163" i="10"/>
  <c r="L163" i="10"/>
  <c r="H164" i="10"/>
  <c r="J164" i="10"/>
  <c r="K164" i="10"/>
  <c r="L164" i="10"/>
  <c r="H165" i="10"/>
  <c r="J165" i="10"/>
  <c r="K165" i="10"/>
  <c r="L165" i="10"/>
  <c r="H166" i="10"/>
  <c r="J166" i="10"/>
  <c r="K166" i="10"/>
  <c r="L166" i="10"/>
  <c r="H167" i="10"/>
  <c r="J167" i="10"/>
  <c r="K167" i="10"/>
  <c r="L167" i="10"/>
  <c r="H168" i="10"/>
  <c r="J168" i="10"/>
  <c r="K168" i="10"/>
  <c r="L168" i="10"/>
  <c r="H169" i="10"/>
  <c r="J169" i="10"/>
  <c r="K169" i="10"/>
  <c r="L169" i="10"/>
  <c r="H170" i="10"/>
  <c r="J170" i="10"/>
  <c r="K170" i="10"/>
  <c r="L170" i="10"/>
  <c r="H171" i="10"/>
  <c r="J171" i="10"/>
  <c r="K171" i="10"/>
  <c r="L171" i="10"/>
  <c r="H172" i="10"/>
  <c r="J172" i="10"/>
  <c r="K172" i="10"/>
  <c r="H173" i="10"/>
  <c r="J173" i="10"/>
  <c r="K173" i="10"/>
  <c r="L173" i="10"/>
  <c r="H174" i="10"/>
  <c r="J174" i="10"/>
  <c r="K174" i="10"/>
  <c r="L174" i="10"/>
  <c r="H175" i="10"/>
  <c r="J175" i="10"/>
  <c r="K175" i="10"/>
  <c r="L175" i="10"/>
  <c r="H176" i="10"/>
  <c r="J176" i="10"/>
  <c r="K176" i="10"/>
  <c r="L176" i="10"/>
  <c r="H177" i="10"/>
  <c r="J177" i="10"/>
  <c r="K177" i="10"/>
  <c r="L177" i="10"/>
  <c r="H178" i="10"/>
  <c r="J178" i="10"/>
  <c r="K178" i="10"/>
  <c r="L178" i="10"/>
  <c r="H179" i="10"/>
  <c r="J179" i="10"/>
  <c r="K179" i="10"/>
  <c r="L179" i="10"/>
  <c r="H180" i="10"/>
  <c r="J180" i="10"/>
  <c r="K180" i="10"/>
  <c r="L180" i="10"/>
  <c r="H181" i="10"/>
  <c r="J181" i="10"/>
  <c r="K181" i="10"/>
  <c r="L181" i="10"/>
  <c r="H182" i="10"/>
  <c r="J182" i="10"/>
  <c r="K182" i="10"/>
  <c r="L182" i="10"/>
  <c r="H183" i="10"/>
  <c r="J183" i="10"/>
  <c r="K183" i="10"/>
  <c r="L183" i="10"/>
  <c r="H184" i="10"/>
  <c r="J184" i="10"/>
  <c r="K184" i="10"/>
  <c r="L184" i="10"/>
  <c r="H185" i="10"/>
  <c r="J185" i="10"/>
  <c r="K185" i="10"/>
  <c r="L185" i="10"/>
  <c r="H186" i="10"/>
  <c r="J186" i="10"/>
  <c r="K186" i="10"/>
  <c r="L186" i="10"/>
  <c r="H187" i="10"/>
  <c r="J187" i="10"/>
  <c r="K187" i="10"/>
  <c r="L187" i="10"/>
  <c r="H188" i="10"/>
  <c r="J188" i="10"/>
  <c r="K188" i="10"/>
  <c r="L188" i="10"/>
  <c r="H189" i="10"/>
  <c r="J189" i="10"/>
  <c r="K189" i="10"/>
  <c r="L189" i="10"/>
  <c r="H190" i="10"/>
  <c r="J190" i="10"/>
  <c r="K190" i="10"/>
  <c r="L190" i="10"/>
  <c r="H191" i="10"/>
  <c r="J191" i="10"/>
  <c r="K191" i="10"/>
  <c r="L191" i="10"/>
  <c r="H192" i="10"/>
  <c r="J192" i="10"/>
  <c r="K192" i="10"/>
  <c r="L192" i="10"/>
  <c r="H193" i="10"/>
  <c r="J193" i="10"/>
  <c r="K193" i="10"/>
  <c r="L193" i="10"/>
  <c r="H194" i="10"/>
  <c r="J194" i="10"/>
  <c r="K194" i="10"/>
  <c r="L194" i="10"/>
  <c r="H195" i="10"/>
  <c r="J195" i="10"/>
  <c r="K195" i="10"/>
  <c r="L195" i="10"/>
  <c r="H196" i="10"/>
  <c r="J196" i="10"/>
  <c r="K196" i="10"/>
  <c r="L196" i="10"/>
  <c r="H197" i="10"/>
  <c r="J197" i="10"/>
  <c r="K197" i="10"/>
  <c r="L197" i="10"/>
  <c r="H198" i="10"/>
  <c r="J198" i="10"/>
  <c r="K198" i="10"/>
  <c r="L198" i="10"/>
  <c r="H199" i="10"/>
  <c r="J199" i="10"/>
  <c r="K199" i="10"/>
  <c r="L199" i="10"/>
  <c r="H200" i="10"/>
  <c r="J200" i="10"/>
  <c r="K200" i="10"/>
  <c r="L200" i="10"/>
  <c r="H201" i="10"/>
  <c r="J201" i="10"/>
  <c r="K201" i="10"/>
  <c r="L201" i="10"/>
  <c r="H202" i="10"/>
  <c r="J202" i="10"/>
  <c r="K202" i="10"/>
  <c r="L202" i="10"/>
  <c r="H203" i="10"/>
  <c r="J203" i="10"/>
  <c r="K203" i="10"/>
  <c r="L203" i="10"/>
  <c r="H204" i="10"/>
  <c r="J204" i="10"/>
  <c r="K204" i="10"/>
  <c r="L204" i="10"/>
  <c r="H205" i="10"/>
  <c r="J205" i="10"/>
  <c r="K205" i="10"/>
  <c r="L205" i="10"/>
  <c r="H206" i="10"/>
  <c r="J206" i="10"/>
  <c r="K206" i="10"/>
  <c r="L206" i="10"/>
  <c r="H207" i="10"/>
  <c r="J207" i="10"/>
  <c r="K207" i="10"/>
  <c r="L207" i="10"/>
  <c r="H208" i="10"/>
  <c r="J208" i="10"/>
  <c r="K208" i="10"/>
  <c r="L208" i="10"/>
  <c r="H209" i="10"/>
  <c r="J209" i="10"/>
  <c r="K209" i="10"/>
  <c r="L209" i="10"/>
  <c r="H210" i="10"/>
  <c r="J210" i="10"/>
  <c r="K210" i="10"/>
  <c r="L210" i="10"/>
  <c r="H211" i="10"/>
  <c r="J211" i="10"/>
  <c r="K211" i="10"/>
  <c r="L211" i="10"/>
  <c r="H212" i="10"/>
  <c r="J212" i="10"/>
  <c r="K212" i="10"/>
  <c r="L212" i="10"/>
  <c r="H213" i="10"/>
  <c r="J213" i="10"/>
  <c r="K213" i="10"/>
  <c r="L213" i="10"/>
  <c r="H214" i="10"/>
  <c r="J214" i="10"/>
  <c r="K214" i="10"/>
  <c r="L214" i="10"/>
  <c r="H215" i="10"/>
  <c r="J215" i="10"/>
  <c r="K215" i="10"/>
  <c r="L215" i="10"/>
  <c r="H216" i="10"/>
  <c r="J216" i="10"/>
  <c r="K216" i="10"/>
  <c r="L216" i="10"/>
  <c r="H217" i="10"/>
  <c r="J217" i="10"/>
  <c r="K217" i="10"/>
  <c r="L217" i="10"/>
  <c r="H218" i="10"/>
  <c r="J218" i="10"/>
  <c r="K218" i="10"/>
  <c r="L218" i="10"/>
  <c r="H219" i="10"/>
  <c r="J219" i="10"/>
  <c r="K219" i="10"/>
  <c r="L219" i="10"/>
  <c r="H220" i="10"/>
  <c r="J220" i="10"/>
  <c r="K220" i="10"/>
  <c r="L220" i="10"/>
  <c r="H221" i="10"/>
  <c r="J221" i="10"/>
  <c r="K221" i="10"/>
  <c r="L221" i="10"/>
  <c r="H222" i="10"/>
  <c r="J222" i="10"/>
  <c r="K222" i="10"/>
  <c r="L222" i="10"/>
  <c r="H223" i="10"/>
  <c r="J223" i="10"/>
  <c r="K223" i="10"/>
  <c r="L223" i="10"/>
  <c r="H224" i="10"/>
  <c r="J224" i="10"/>
  <c r="K224" i="10"/>
  <c r="L224" i="10"/>
  <c r="H225" i="10"/>
  <c r="J225" i="10"/>
  <c r="K225" i="10"/>
  <c r="L225" i="10"/>
  <c r="H226" i="10"/>
  <c r="J226" i="10"/>
  <c r="K226" i="10"/>
  <c r="L226" i="10"/>
  <c r="H227" i="10"/>
  <c r="J227" i="10"/>
  <c r="K227" i="10"/>
  <c r="L227" i="10"/>
  <c r="H228" i="10"/>
  <c r="J228" i="10"/>
  <c r="K228" i="10"/>
  <c r="L228" i="10"/>
  <c r="H229" i="10"/>
  <c r="J229" i="10"/>
  <c r="K229" i="10"/>
  <c r="L229" i="10"/>
  <c r="H230" i="10"/>
  <c r="J230" i="10"/>
  <c r="K230" i="10"/>
  <c r="L230" i="10"/>
  <c r="H231" i="10"/>
  <c r="J231" i="10"/>
  <c r="K231" i="10"/>
  <c r="L231" i="10"/>
  <c r="H232" i="10"/>
  <c r="J232" i="10"/>
  <c r="K232" i="10"/>
  <c r="L232" i="10"/>
  <c r="H233" i="10"/>
  <c r="J233" i="10"/>
  <c r="K233" i="10"/>
  <c r="L233" i="10"/>
  <c r="H234" i="10"/>
  <c r="J234" i="10"/>
  <c r="K234" i="10"/>
  <c r="L234" i="10"/>
  <c r="H235" i="10"/>
  <c r="J235" i="10"/>
  <c r="K235" i="10"/>
  <c r="L235" i="10"/>
  <c r="H236" i="10"/>
  <c r="J236" i="10"/>
  <c r="K236" i="10"/>
  <c r="L236" i="10"/>
  <c r="H238" i="10"/>
  <c r="J238" i="10"/>
  <c r="K238" i="10"/>
  <c r="L238" i="10"/>
  <c r="H239" i="10"/>
  <c r="J239" i="10"/>
  <c r="K239" i="10"/>
  <c r="L239" i="10"/>
  <c r="H240" i="10"/>
  <c r="J240" i="10"/>
  <c r="K240" i="10"/>
  <c r="L240" i="10"/>
  <c r="H241" i="10"/>
  <c r="J241" i="10"/>
  <c r="K241" i="10"/>
  <c r="L241" i="10"/>
  <c r="H242" i="10"/>
  <c r="J242" i="10"/>
  <c r="K242" i="10"/>
  <c r="L242" i="10"/>
  <c r="H243" i="10"/>
  <c r="J243" i="10"/>
  <c r="K243" i="10"/>
  <c r="L243" i="10"/>
  <c r="H244" i="10"/>
  <c r="J244" i="10"/>
  <c r="K244" i="10"/>
  <c r="L244" i="10"/>
  <c r="H245" i="10"/>
  <c r="J245" i="10"/>
  <c r="K245" i="10"/>
  <c r="L245" i="10"/>
  <c r="H246" i="10"/>
  <c r="J246" i="10"/>
  <c r="K246" i="10"/>
  <c r="L246" i="10"/>
  <c r="H247" i="10"/>
  <c r="J247" i="10"/>
  <c r="K247" i="10"/>
  <c r="L247" i="10"/>
  <c r="H248" i="10"/>
  <c r="J248" i="10"/>
  <c r="K248" i="10"/>
  <c r="L248" i="10"/>
  <c r="H249" i="10"/>
  <c r="J249" i="10"/>
  <c r="K249" i="10"/>
  <c r="L249" i="10"/>
  <c r="H250" i="10"/>
  <c r="J250" i="10"/>
  <c r="K250" i="10"/>
  <c r="L250" i="10"/>
  <c r="H251" i="10"/>
  <c r="J251" i="10"/>
  <c r="K251" i="10"/>
  <c r="L251" i="10"/>
  <c r="H252" i="10"/>
  <c r="J252" i="10"/>
  <c r="K252" i="10"/>
  <c r="L252" i="10"/>
  <c r="H253" i="10"/>
  <c r="J253" i="10"/>
  <c r="K253" i="10"/>
  <c r="L253" i="10"/>
  <c r="H254" i="10"/>
  <c r="J254" i="10"/>
  <c r="K254" i="10"/>
  <c r="L254" i="10"/>
  <c r="H255" i="10"/>
  <c r="J255" i="10"/>
  <c r="K255" i="10"/>
  <c r="L255" i="10"/>
  <c r="H256" i="10"/>
  <c r="J256" i="10"/>
  <c r="K256" i="10"/>
  <c r="L256" i="10"/>
  <c r="H257" i="10"/>
  <c r="J257" i="10"/>
  <c r="K257" i="10"/>
  <c r="L257" i="10"/>
  <c r="H258" i="10"/>
  <c r="J258" i="10"/>
  <c r="K258" i="10"/>
  <c r="L258" i="10"/>
  <c r="H259" i="10"/>
  <c r="J259" i="10"/>
  <c r="K259" i="10"/>
  <c r="L259" i="10"/>
  <c r="H260" i="10"/>
  <c r="J260" i="10"/>
  <c r="K260" i="10"/>
  <c r="L260" i="10"/>
  <c r="H261" i="10"/>
  <c r="J261" i="10"/>
  <c r="K261" i="10"/>
  <c r="L261" i="10"/>
  <c r="H262" i="10"/>
  <c r="J262" i="10"/>
  <c r="K262" i="10"/>
  <c r="L262" i="10"/>
  <c r="H263" i="10"/>
  <c r="J263" i="10"/>
  <c r="K263" i="10"/>
  <c r="L263" i="10"/>
  <c r="H264" i="10"/>
  <c r="J264" i="10"/>
  <c r="K264" i="10"/>
  <c r="L264" i="10"/>
  <c r="H265" i="10"/>
  <c r="J265" i="10"/>
  <c r="K265" i="10"/>
  <c r="L265" i="10"/>
  <c r="H266" i="10"/>
  <c r="J266" i="10"/>
  <c r="K266" i="10"/>
  <c r="L266" i="10"/>
  <c r="H267" i="10"/>
  <c r="J267" i="10"/>
  <c r="K267" i="10"/>
  <c r="L267" i="10"/>
  <c r="H268" i="10"/>
  <c r="J268" i="10"/>
  <c r="K268" i="10"/>
  <c r="L268" i="10"/>
  <c r="H269" i="10"/>
  <c r="J269" i="10"/>
  <c r="K269" i="10"/>
  <c r="L269" i="10"/>
  <c r="H270" i="10"/>
  <c r="J270" i="10"/>
  <c r="K270" i="10"/>
  <c r="L270" i="10"/>
  <c r="H271" i="10"/>
  <c r="J271" i="10"/>
  <c r="K271" i="10"/>
  <c r="L271" i="10"/>
  <c r="H272" i="10"/>
  <c r="J272" i="10"/>
  <c r="K272" i="10"/>
  <c r="L272" i="10"/>
  <c r="H273" i="10"/>
  <c r="J273" i="10"/>
  <c r="K273" i="10"/>
  <c r="L273" i="10"/>
  <c r="H274" i="10"/>
  <c r="J274" i="10"/>
  <c r="K274" i="10"/>
  <c r="L274" i="10"/>
  <c r="H275" i="10"/>
  <c r="J275" i="10"/>
  <c r="K275" i="10"/>
  <c r="L275" i="10"/>
  <c r="H276" i="10"/>
  <c r="J276" i="10"/>
  <c r="K276" i="10"/>
  <c r="L276" i="10"/>
  <c r="H277" i="10"/>
  <c r="J277" i="10"/>
  <c r="K277" i="10"/>
  <c r="L277" i="10"/>
  <c r="H278" i="10"/>
  <c r="J278" i="10"/>
  <c r="K278" i="10"/>
  <c r="L278" i="10"/>
  <c r="H279" i="10"/>
  <c r="J279" i="10"/>
  <c r="K279" i="10"/>
  <c r="L279" i="10"/>
  <c r="H280" i="10"/>
  <c r="J280" i="10"/>
  <c r="K280" i="10"/>
  <c r="L280" i="10"/>
  <c r="H281" i="10"/>
  <c r="J281" i="10"/>
  <c r="K281" i="10"/>
  <c r="L281" i="10"/>
  <c r="H282" i="10"/>
  <c r="J282" i="10"/>
  <c r="K282" i="10"/>
  <c r="L282" i="10"/>
  <c r="H283" i="10"/>
  <c r="J283" i="10"/>
  <c r="K283" i="10"/>
  <c r="L283" i="10"/>
  <c r="H284" i="10"/>
  <c r="J284" i="10"/>
  <c r="K284" i="10"/>
  <c r="L284" i="10"/>
  <c r="C7" i="7" l="1"/>
  <c r="D7" i="7" l="1"/>
  <c r="B7" i="7"/>
  <c r="I2015" i="9"/>
  <c r="I2014" i="9"/>
  <c r="I2013" i="9"/>
  <c r="I2012" i="9"/>
  <c r="I2010" i="9"/>
  <c r="I2009" i="9"/>
  <c r="I2008" i="9"/>
  <c r="I2006" i="9"/>
  <c r="I2005" i="9"/>
  <c r="I2004" i="9"/>
  <c r="I2002" i="9"/>
  <c r="I2001" i="9"/>
  <c r="I2000" i="9"/>
  <c r="I1998" i="9"/>
  <c r="I1997" i="9"/>
  <c r="I1996" i="9"/>
  <c r="I1994" i="9"/>
  <c r="I1993" i="9"/>
  <c r="I1992" i="9"/>
  <c r="I1991" i="9"/>
  <c r="I1989" i="9"/>
  <c r="I1988" i="9"/>
  <c r="I1987" i="9"/>
  <c r="I1984" i="9"/>
  <c r="I1983" i="9"/>
  <c r="I1982" i="9"/>
  <c r="I1980" i="9"/>
  <c r="I1979" i="9"/>
  <c r="I1978" i="9"/>
  <c r="I1975" i="9"/>
  <c r="I1974" i="9"/>
  <c r="I1973" i="9"/>
  <c r="I1971" i="9"/>
  <c r="I1970" i="9"/>
  <c r="I1968" i="9"/>
  <c r="J1955" i="9"/>
  <c r="I1950" i="9"/>
  <c r="I1949" i="9"/>
  <c r="I1948" i="9"/>
  <c r="I1947" i="9"/>
  <c r="I1945" i="9"/>
  <c r="I1944" i="9"/>
  <c r="I1943" i="9"/>
  <c r="I1941" i="9"/>
  <c r="I1940" i="9"/>
  <c r="I1939" i="9"/>
  <c r="I1937" i="9"/>
  <c r="I1936" i="9"/>
  <c r="I1935" i="9"/>
  <c r="I1933" i="9"/>
  <c r="I1932" i="9"/>
  <c r="I1931" i="9"/>
  <c r="I1929" i="9"/>
  <c r="I1928" i="9"/>
  <c r="I1927" i="9"/>
  <c r="I1926" i="9"/>
  <c r="I1924" i="9"/>
  <c r="I1923" i="9"/>
  <c r="I1922" i="9"/>
  <c r="I1919" i="9"/>
  <c r="I1918" i="9"/>
  <c r="I1917" i="9"/>
  <c r="I1915" i="9"/>
  <c r="I1914" i="9"/>
  <c r="I1913" i="9"/>
  <c r="I1910" i="9"/>
  <c r="I1909" i="9"/>
  <c r="I1908" i="9"/>
  <c r="I1906" i="9"/>
  <c r="I1905" i="9"/>
  <c r="I1903" i="9"/>
  <c r="J1890" i="9"/>
  <c r="I1885" i="9"/>
  <c r="I1884" i="9"/>
  <c r="I1883" i="9"/>
  <c r="I1882" i="9"/>
  <c r="I1880" i="9"/>
  <c r="I1879" i="9"/>
  <c r="I1878" i="9"/>
  <c r="I1876" i="9"/>
  <c r="I1875" i="9"/>
  <c r="I1874" i="9"/>
  <c r="I1872" i="9"/>
  <c r="I1871" i="9"/>
  <c r="I1870" i="9"/>
  <c r="I1868" i="9"/>
  <c r="I1867" i="9"/>
  <c r="I1866" i="9"/>
  <c r="I1864" i="9"/>
  <c r="I1863" i="9"/>
  <c r="I1862" i="9"/>
  <c r="I1861" i="9"/>
  <c r="I1859" i="9"/>
  <c r="I1858" i="9"/>
  <c r="I1857" i="9"/>
  <c r="I1854" i="9"/>
  <c r="I1853" i="9"/>
  <c r="I1852" i="9"/>
  <c r="I1850" i="9"/>
  <c r="I1849" i="9"/>
  <c r="I1848" i="9"/>
  <c r="I1845" i="9"/>
  <c r="I1844" i="9"/>
  <c r="I1843" i="9"/>
  <c r="I1841" i="9"/>
  <c r="I1840" i="9"/>
  <c r="I1838" i="9"/>
  <c r="J1825" i="9"/>
  <c r="I1820" i="9"/>
  <c r="I1819" i="9"/>
  <c r="I1818" i="9"/>
  <c r="I1817" i="9"/>
  <c r="I1815" i="9"/>
  <c r="I1814" i="9"/>
  <c r="I1813" i="9"/>
  <c r="I1811" i="9"/>
  <c r="I1810" i="9"/>
  <c r="I1809" i="9"/>
  <c r="I1807" i="9"/>
  <c r="I1806" i="9"/>
  <c r="I1805" i="9"/>
  <c r="I1803" i="9"/>
  <c r="I1802" i="9"/>
  <c r="I1801" i="9"/>
  <c r="I1799" i="9"/>
  <c r="I1798" i="9"/>
  <c r="I1797" i="9"/>
  <c r="I1796" i="9"/>
  <c r="I1794" i="9"/>
  <c r="I1793" i="9"/>
  <c r="I1792" i="9"/>
  <c r="I1789" i="9"/>
  <c r="I1788" i="9"/>
  <c r="I1787" i="9"/>
  <c r="I1785" i="9"/>
  <c r="I1784" i="9"/>
  <c r="I1783" i="9"/>
  <c r="I1780" i="9"/>
  <c r="I1779" i="9"/>
  <c r="I1778" i="9"/>
  <c r="I1776" i="9"/>
  <c r="I1775" i="9"/>
  <c r="I1773" i="9"/>
  <c r="J1760" i="9"/>
  <c r="I1755" i="9"/>
  <c r="I1754" i="9"/>
  <c r="I1753" i="9"/>
  <c r="I1752" i="9"/>
  <c r="I1750" i="9"/>
  <c r="I1749" i="9"/>
  <c r="I1748" i="9"/>
  <c r="I1746" i="9"/>
  <c r="I1745" i="9"/>
  <c r="I1744" i="9"/>
  <c r="I1742" i="9"/>
  <c r="I1741" i="9"/>
  <c r="I1740" i="9"/>
  <c r="I1738" i="9"/>
  <c r="I1737" i="9"/>
  <c r="I1736" i="9"/>
  <c r="I1734" i="9"/>
  <c r="I1733" i="9"/>
  <c r="I1732" i="9"/>
  <c r="I1731" i="9"/>
  <c r="I1729" i="9"/>
  <c r="I1728" i="9"/>
  <c r="I1727" i="9"/>
  <c r="I1724" i="9"/>
  <c r="I1723" i="9"/>
  <c r="I1722" i="9"/>
  <c r="I1720" i="9"/>
  <c r="I1719" i="9"/>
  <c r="I1718" i="9"/>
  <c r="I1715" i="9"/>
  <c r="I1714" i="9"/>
  <c r="I1713" i="9"/>
  <c r="I1711" i="9"/>
  <c r="I1710" i="9"/>
  <c r="I1708" i="9"/>
  <c r="J1695" i="9"/>
  <c r="I1690" i="9"/>
  <c r="I1689" i="9"/>
  <c r="I1688" i="9"/>
  <c r="I1687" i="9"/>
  <c r="I1685" i="9"/>
  <c r="I1684" i="9"/>
  <c r="I1683" i="9"/>
  <c r="I1681" i="9"/>
  <c r="I1680" i="9"/>
  <c r="I1679" i="9"/>
  <c r="I1677" i="9"/>
  <c r="I1676" i="9"/>
  <c r="I1675" i="9"/>
  <c r="I1673" i="9"/>
  <c r="I1672" i="9"/>
  <c r="I1671" i="9"/>
  <c r="I1669" i="9"/>
  <c r="I1668" i="9"/>
  <c r="I1667" i="9"/>
  <c r="I1666" i="9"/>
  <c r="I1664" i="9"/>
  <c r="I1663" i="9"/>
  <c r="I1662" i="9"/>
  <c r="I1659" i="9"/>
  <c r="I1658" i="9"/>
  <c r="I1657" i="9"/>
  <c r="I1655" i="9"/>
  <c r="I1654" i="9"/>
  <c r="I1653" i="9"/>
  <c r="I1650" i="9"/>
  <c r="I1649" i="9"/>
  <c r="I1648" i="9"/>
  <c r="I1646" i="9"/>
  <c r="I1645" i="9"/>
  <c r="I1643" i="9"/>
  <c r="J1630" i="9"/>
  <c r="I1625" i="9"/>
  <c r="I1624" i="9"/>
  <c r="I1623" i="9"/>
  <c r="I1622" i="9"/>
  <c r="I1620" i="9"/>
  <c r="I1619" i="9"/>
  <c r="I1618" i="9"/>
  <c r="I1616" i="9"/>
  <c r="I1615" i="9"/>
  <c r="I1614" i="9"/>
  <c r="I1612" i="9"/>
  <c r="I1611" i="9"/>
  <c r="I1610" i="9"/>
  <c r="I1608" i="9"/>
  <c r="I1607" i="9"/>
  <c r="I1606" i="9"/>
  <c r="I1604" i="9"/>
  <c r="I1603" i="9"/>
  <c r="I1602" i="9"/>
  <c r="I1601" i="9"/>
  <c r="I1599" i="9"/>
  <c r="I1598" i="9"/>
  <c r="I1597" i="9"/>
  <c r="I1594" i="9"/>
  <c r="I1593" i="9"/>
  <c r="I1592" i="9"/>
  <c r="I1590" i="9"/>
  <c r="I1589" i="9"/>
  <c r="I1588" i="9"/>
  <c r="I1585" i="9"/>
  <c r="I1584" i="9"/>
  <c r="I1583" i="9"/>
  <c r="I1581" i="9"/>
  <c r="I1580" i="9"/>
  <c r="I1578" i="9"/>
  <c r="J1565" i="9"/>
  <c r="I1560" i="9"/>
  <c r="I1559" i="9"/>
  <c r="I1558" i="9"/>
  <c r="I1557" i="9"/>
  <c r="I1555" i="9"/>
  <c r="I1554" i="9"/>
  <c r="I1553" i="9"/>
  <c r="I1551" i="9"/>
  <c r="I1550" i="9"/>
  <c r="I1549" i="9"/>
  <c r="I1547" i="9"/>
  <c r="I1546" i="9"/>
  <c r="I1545" i="9"/>
  <c r="I1543" i="9"/>
  <c r="I1542" i="9"/>
  <c r="I1541" i="9"/>
  <c r="I1539" i="9"/>
  <c r="I1538" i="9"/>
  <c r="I1537" i="9"/>
  <c r="I1536" i="9"/>
  <c r="I1534" i="9"/>
  <c r="I1533" i="9"/>
  <c r="I1532" i="9"/>
  <c r="I1529" i="9"/>
  <c r="I1528" i="9"/>
  <c r="I1527" i="9"/>
  <c r="I1525" i="9"/>
  <c r="I1524" i="9"/>
  <c r="I1523" i="9"/>
  <c r="I1520" i="9"/>
  <c r="I1519" i="9"/>
  <c r="I1518" i="9"/>
  <c r="I1516" i="9"/>
  <c r="I1515" i="9"/>
  <c r="I1513" i="9"/>
  <c r="J1500" i="9"/>
  <c r="I1495" i="9"/>
  <c r="I1494" i="9"/>
  <c r="I1493" i="9"/>
  <c r="I1492" i="9"/>
  <c r="I1490" i="9"/>
  <c r="I1489" i="9"/>
  <c r="I1488" i="9"/>
  <c r="I1486" i="9"/>
  <c r="I1485" i="9"/>
  <c r="I1484" i="9"/>
  <c r="I1482" i="9"/>
  <c r="I1481" i="9"/>
  <c r="I1480" i="9"/>
  <c r="I1478" i="9"/>
  <c r="I1477" i="9"/>
  <c r="I1476" i="9"/>
  <c r="I1474" i="9"/>
  <c r="I1473" i="9"/>
  <c r="I1472" i="9"/>
  <c r="I1471" i="9"/>
  <c r="I1469" i="9"/>
  <c r="I1468" i="9"/>
  <c r="I1467" i="9"/>
  <c r="I1464" i="9"/>
  <c r="I1463" i="9"/>
  <c r="I1462" i="9"/>
  <c r="I1460" i="9"/>
  <c r="I1459" i="9"/>
  <c r="I1458" i="9"/>
  <c r="I1455" i="9"/>
  <c r="I1454" i="9"/>
  <c r="I1453" i="9"/>
  <c r="I1451" i="9"/>
  <c r="I1450" i="9"/>
  <c r="I1448" i="9"/>
  <c r="J1435" i="9"/>
  <c r="I1430" i="9"/>
  <c r="I1429" i="9"/>
  <c r="I1428" i="9"/>
  <c r="I1427" i="9"/>
  <c r="I1425" i="9"/>
  <c r="I1424" i="9"/>
  <c r="I1423" i="9"/>
  <c r="I1421" i="9"/>
  <c r="I1420" i="9"/>
  <c r="I1419" i="9"/>
  <c r="I1417" i="9"/>
  <c r="I1416" i="9"/>
  <c r="I1415" i="9"/>
  <c r="I1413" i="9"/>
  <c r="I1412" i="9"/>
  <c r="I1411" i="9"/>
  <c r="I1409" i="9"/>
  <c r="I1408" i="9"/>
  <c r="I1407" i="9"/>
  <c r="I1406" i="9"/>
  <c r="I1404" i="9"/>
  <c r="I1403" i="9"/>
  <c r="I1402" i="9"/>
  <c r="I1399" i="9"/>
  <c r="I1398" i="9"/>
  <c r="I1397" i="9"/>
  <c r="I1395" i="9"/>
  <c r="I1394" i="9"/>
  <c r="I1393" i="9"/>
  <c r="I1390" i="9"/>
  <c r="I1389" i="9"/>
  <c r="I1388" i="9"/>
  <c r="I1386" i="9"/>
  <c r="I1385" i="9"/>
  <c r="I1383" i="9"/>
  <c r="J1370" i="9"/>
  <c r="I1365" i="9"/>
  <c r="I1364" i="9"/>
  <c r="I1363" i="9"/>
  <c r="I1362" i="9"/>
  <c r="I1360" i="9"/>
  <c r="I1359" i="9"/>
  <c r="I1358" i="9"/>
  <c r="I1356" i="9"/>
  <c r="I1355" i="9"/>
  <c r="I1354" i="9"/>
  <c r="I1352" i="9"/>
  <c r="I1351" i="9"/>
  <c r="I1350" i="9"/>
  <c r="I1348" i="9"/>
  <c r="I1347" i="9"/>
  <c r="I1346" i="9"/>
  <c r="I1344" i="9"/>
  <c r="I1343" i="9"/>
  <c r="I1342" i="9"/>
  <c r="I1341" i="9"/>
  <c r="I1339" i="9"/>
  <c r="I1338" i="9"/>
  <c r="I1337" i="9"/>
  <c r="I1334" i="9"/>
  <c r="I1333" i="9"/>
  <c r="I1332" i="9"/>
  <c r="I1330" i="9"/>
  <c r="I1329" i="9"/>
  <c r="I1328" i="9"/>
  <c r="I1325" i="9"/>
  <c r="I1324" i="9"/>
  <c r="I1323" i="9"/>
  <c r="I1321" i="9"/>
  <c r="I1320" i="9"/>
  <c r="I1318" i="9"/>
  <c r="J1305" i="9"/>
  <c r="I1300" i="9"/>
  <c r="I1299" i="9"/>
  <c r="I1298" i="9"/>
  <c r="I1297" i="9"/>
  <c r="I1295" i="9"/>
  <c r="I1294" i="9"/>
  <c r="I1293" i="9"/>
  <c r="I1291" i="9"/>
  <c r="I1290" i="9"/>
  <c r="I1289" i="9"/>
  <c r="I1287" i="9"/>
  <c r="I1286" i="9"/>
  <c r="I1285" i="9"/>
  <c r="I1283" i="9"/>
  <c r="I1282" i="9"/>
  <c r="I1281" i="9"/>
  <c r="I1279" i="9"/>
  <c r="I1278" i="9"/>
  <c r="I1277" i="9"/>
  <c r="I1276" i="9"/>
  <c r="I1274" i="9"/>
  <c r="I1273" i="9"/>
  <c r="I1272" i="9"/>
  <c r="I1269" i="9"/>
  <c r="I1268" i="9"/>
  <c r="I1267" i="9"/>
  <c r="I1265" i="9"/>
  <c r="I1264" i="9"/>
  <c r="I1263" i="9"/>
  <c r="I1260" i="9"/>
  <c r="I1259" i="9"/>
  <c r="I1258" i="9"/>
  <c r="I1256" i="9"/>
  <c r="I1255" i="9"/>
  <c r="I1253" i="9"/>
  <c r="J1240" i="9"/>
  <c r="I1235" i="9"/>
  <c r="I1234" i="9"/>
  <c r="I1233" i="9"/>
  <c r="I1232" i="9"/>
  <c r="I1230" i="9"/>
  <c r="I1229" i="9"/>
  <c r="I1228" i="9"/>
  <c r="I1226" i="9"/>
  <c r="I1225" i="9"/>
  <c r="I1224" i="9"/>
  <c r="I1222" i="9"/>
  <c r="I1221" i="9"/>
  <c r="I1220" i="9"/>
  <c r="I1218" i="9"/>
  <c r="I1217" i="9"/>
  <c r="I1216" i="9"/>
  <c r="I1214" i="9"/>
  <c r="I1213" i="9"/>
  <c r="I1212" i="9"/>
  <c r="I1211" i="9"/>
  <c r="I1209" i="9"/>
  <c r="I1208" i="9"/>
  <c r="I1207" i="9"/>
  <c r="I1204" i="9"/>
  <c r="I1203" i="9"/>
  <c r="I1202" i="9"/>
  <c r="I1200" i="9"/>
  <c r="I1199" i="9"/>
  <c r="I1198" i="9"/>
  <c r="I1195" i="9"/>
  <c r="I1194" i="9"/>
  <c r="I1193" i="9"/>
  <c r="I1191" i="9"/>
  <c r="I1190" i="9"/>
  <c r="I1188" i="9"/>
  <c r="J1175" i="9"/>
  <c r="I1170" i="9"/>
  <c r="I1169" i="9"/>
  <c r="I1168" i="9"/>
  <c r="I1167" i="9"/>
  <c r="I1165" i="9"/>
  <c r="I1164" i="9"/>
  <c r="I1163" i="9"/>
  <c r="I1161" i="9"/>
  <c r="I1160" i="9"/>
  <c r="I1159" i="9"/>
  <c r="I1157" i="9"/>
  <c r="I1156" i="9"/>
  <c r="I1155" i="9"/>
  <c r="I1153" i="9"/>
  <c r="I1152" i="9"/>
  <c r="I1151" i="9"/>
  <c r="I1149" i="9"/>
  <c r="I1148" i="9"/>
  <c r="I1147" i="9"/>
  <c r="I1146" i="9"/>
  <c r="I1144" i="9"/>
  <c r="I1143" i="9"/>
  <c r="I1142" i="9"/>
  <c r="I1139" i="9"/>
  <c r="I1138" i="9"/>
  <c r="I1137" i="9"/>
  <c r="I1135" i="9"/>
  <c r="I1134" i="9"/>
  <c r="I1133" i="9"/>
  <c r="I1130" i="9"/>
  <c r="I1129" i="9"/>
  <c r="I1128" i="9"/>
  <c r="I1126" i="9"/>
  <c r="I1125" i="9"/>
  <c r="I1123" i="9"/>
  <c r="J1110" i="9"/>
  <c r="I1105" i="9"/>
  <c r="I1104" i="9"/>
  <c r="I1103" i="9"/>
  <c r="I1102" i="9"/>
  <c r="I1100" i="9"/>
  <c r="I1099" i="9"/>
  <c r="I1098" i="9"/>
  <c r="I1096" i="9"/>
  <c r="I1095" i="9"/>
  <c r="I1094" i="9"/>
  <c r="I1092" i="9"/>
  <c r="I1091" i="9"/>
  <c r="I1090" i="9"/>
  <c r="I1088" i="9"/>
  <c r="I1087" i="9"/>
  <c r="I1086" i="9"/>
  <c r="I1084" i="9"/>
  <c r="I1083" i="9"/>
  <c r="I1082" i="9"/>
  <c r="I1081" i="9"/>
  <c r="I1079" i="9"/>
  <c r="I1078" i="9"/>
  <c r="I1077" i="9"/>
  <c r="I1074" i="9"/>
  <c r="I1073" i="9"/>
  <c r="I1072" i="9"/>
  <c r="I1070" i="9"/>
  <c r="I1069" i="9"/>
  <c r="I1068" i="9"/>
  <c r="I1065" i="9"/>
  <c r="I1064" i="9"/>
  <c r="I1063" i="9"/>
  <c r="I1061" i="9"/>
  <c r="I1060" i="9"/>
  <c r="I1058" i="9"/>
  <c r="J1045" i="9"/>
  <c r="I1040" i="9"/>
  <c r="I1039" i="9"/>
  <c r="I1038" i="9"/>
  <c r="I1037" i="9"/>
  <c r="I1035" i="9"/>
  <c r="I1034" i="9"/>
  <c r="I1033" i="9"/>
  <c r="I1031" i="9"/>
  <c r="I1030" i="9"/>
  <c r="I1029" i="9"/>
  <c r="I1027" i="9"/>
  <c r="I1026" i="9"/>
  <c r="I1025" i="9"/>
  <c r="I1023" i="9"/>
  <c r="I1022" i="9"/>
  <c r="I1021" i="9"/>
  <c r="I1019" i="9"/>
  <c r="I1018" i="9"/>
  <c r="I1017" i="9"/>
  <c r="I1016" i="9"/>
  <c r="I1014" i="9"/>
  <c r="I1013" i="9"/>
  <c r="I1012" i="9"/>
  <c r="I1009" i="9"/>
  <c r="I1008" i="9"/>
  <c r="I1007" i="9"/>
  <c r="I1005" i="9"/>
  <c r="I1004" i="9"/>
  <c r="I1003" i="9"/>
  <c r="I1000" i="9"/>
  <c r="I999" i="9"/>
  <c r="I998" i="9"/>
  <c r="I996" i="9"/>
  <c r="I995" i="9"/>
  <c r="I993" i="9"/>
  <c r="J980" i="9"/>
  <c r="I975" i="9"/>
  <c r="I974" i="9"/>
  <c r="I973" i="9"/>
  <c r="I972" i="9"/>
  <c r="I970" i="9"/>
  <c r="I969" i="9"/>
  <c r="I968" i="9"/>
  <c r="I966" i="9"/>
  <c r="I965" i="9"/>
  <c r="I964" i="9"/>
  <c r="I962" i="9"/>
  <c r="I961" i="9"/>
  <c r="I960" i="9"/>
  <c r="I958" i="9"/>
  <c r="I957" i="9"/>
  <c r="I956" i="9"/>
  <c r="I954" i="9"/>
  <c r="I953" i="9"/>
  <c r="I952" i="9"/>
  <c r="I951" i="9"/>
  <c r="I949" i="9"/>
  <c r="I948" i="9"/>
  <c r="I947" i="9"/>
  <c r="I944" i="9"/>
  <c r="I943" i="9"/>
  <c r="I942" i="9"/>
  <c r="I940" i="9"/>
  <c r="I939" i="9"/>
  <c r="I938" i="9"/>
  <c r="I935" i="9"/>
  <c r="I934" i="9"/>
  <c r="I933" i="9"/>
  <c r="I931" i="9"/>
  <c r="I930" i="9"/>
  <c r="I928" i="9"/>
  <c r="J915" i="9"/>
  <c r="I910" i="9"/>
  <c r="I909" i="9"/>
  <c r="I908" i="9"/>
  <c r="I907" i="9"/>
  <c r="I905" i="9"/>
  <c r="I904" i="9"/>
  <c r="I903" i="9"/>
  <c r="I901" i="9"/>
  <c r="I900" i="9"/>
  <c r="I899" i="9"/>
  <c r="I897" i="9"/>
  <c r="I896" i="9"/>
  <c r="I895" i="9"/>
  <c r="I893" i="9"/>
  <c r="I892" i="9"/>
  <c r="I891" i="9"/>
  <c r="I889" i="9"/>
  <c r="I888" i="9"/>
  <c r="I887" i="9"/>
  <c r="I886" i="9"/>
  <c r="I884" i="9"/>
  <c r="I883" i="9"/>
  <c r="I882" i="9"/>
  <c r="I879" i="9"/>
  <c r="I878" i="9"/>
  <c r="I877" i="9"/>
  <c r="I875" i="9"/>
  <c r="I874" i="9"/>
  <c r="I873" i="9"/>
  <c r="I870" i="9"/>
  <c r="I869" i="9"/>
  <c r="I868" i="9"/>
  <c r="I866" i="9"/>
  <c r="I865" i="9"/>
  <c r="I863" i="9"/>
  <c r="J850" i="9"/>
  <c r="I845" i="9"/>
  <c r="I844" i="9"/>
  <c r="I843" i="9"/>
  <c r="I842" i="9"/>
  <c r="I840" i="9"/>
  <c r="I839" i="9"/>
  <c r="I838" i="9"/>
  <c r="I836" i="9"/>
  <c r="I835" i="9"/>
  <c r="I834" i="9"/>
  <c r="I832" i="9"/>
  <c r="I831" i="9"/>
  <c r="I830" i="9"/>
  <c r="I828" i="9"/>
  <c r="I827" i="9"/>
  <c r="I826" i="9"/>
  <c r="I824" i="9"/>
  <c r="I823" i="9"/>
  <c r="I822" i="9"/>
  <c r="I821" i="9"/>
  <c r="I819" i="9"/>
  <c r="I818" i="9"/>
  <c r="I817" i="9"/>
  <c r="I814" i="9"/>
  <c r="I813" i="9"/>
  <c r="I812" i="9"/>
  <c r="I810" i="9"/>
  <c r="I809" i="9"/>
  <c r="I808" i="9"/>
  <c r="I805" i="9"/>
  <c r="I804" i="9"/>
  <c r="I803" i="9"/>
  <c r="I801" i="9"/>
  <c r="I800" i="9"/>
  <c r="I798" i="9"/>
  <c r="J785" i="9"/>
  <c r="I780" i="9"/>
  <c r="I779" i="9"/>
  <c r="I778" i="9"/>
  <c r="I777" i="9"/>
  <c r="I775" i="9"/>
  <c r="I774" i="9"/>
  <c r="I773" i="9"/>
  <c r="I771" i="9"/>
  <c r="I770" i="9"/>
  <c r="I769" i="9"/>
  <c r="I767" i="9"/>
  <c r="I766" i="9"/>
  <c r="I765" i="9"/>
  <c r="I763" i="9"/>
  <c r="I762" i="9"/>
  <c r="I761" i="9"/>
  <c r="I759" i="9"/>
  <c r="I758" i="9"/>
  <c r="I757" i="9"/>
  <c r="I756" i="9"/>
  <c r="I754" i="9"/>
  <c r="I753" i="9"/>
  <c r="I752" i="9"/>
  <c r="I749" i="9"/>
  <c r="I748" i="9"/>
  <c r="I747" i="9"/>
  <c r="I745" i="9"/>
  <c r="I744" i="9"/>
  <c r="I743" i="9"/>
  <c r="I740" i="9"/>
  <c r="I739" i="9"/>
  <c r="I738" i="9"/>
  <c r="I736" i="9"/>
  <c r="I735" i="9"/>
  <c r="I733" i="9"/>
  <c r="J720" i="9"/>
  <c r="I715" i="9"/>
  <c r="I714" i="9"/>
  <c r="I713" i="9"/>
  <c r="I712" i="9"/>
  <c r="I710" i="9"/>
  <c r="I709" i="9"/>
  <c r="I708" i="9"/>
  <c r="I706" i="9"/>
  <c r="I705" i="9"/>
  <c r="I704" i="9"/>
  <c r="I702" i="9"/>
  <c r="I701" i="9"/>
  <c r="I700" i="9"/>
  <c r="I698" i="9"/>
  <c r="I697" i="9"/>
  <c r="I696" i="9"/>
  <c r="I694" i="9"/>
  <c r="I693" i="9"/>
  <c r="I692" i="9"/>
  <c r="I691" i="9"/>
  <c r="I689" i="9"/>
  <c r="I688" i="9"/>
  <c r="I687" i="9"/>
  <c r="I684" i="9"/>
  <c r="I683" i="9"/>
  <c r="I682" i="9"/>
  <c r="I680" i="9"/>
  <c r="I679" i="9"/>
  <c r="I678" i="9"/>
  <c r="I675" i="9"/>
  <c r="I674" i="9"/>
  <c r="I673" i="9"/>
  <c r="I671" i="9"/>
  <c r="I670" i="9"/>
  <c r="I668" i="9"/>
  <c r="J655" i="9"/>
  <c r="I650" i="9"/>
  <c r="I649" i="9"/>
  <c r="I648" i="9"/>
  <c r="I647" i="9"/>
  <c r="I645" i="9"/>
  <c r="I644" i="9"/>
  <c r="I643" i="9"/>
  <c r="I641" i="9"/>
  <c r="I640" i="9"/>
  <c r="I639" i="9"/>
  <c r="I637" i="9"/>
  <c r="I636" i="9"/>
  <c r="I635" i="9"/>
  <c r="I633" i="9"/>
  <c r="I632" i="9"/>
  <c r="I631" i="9"/>
  <c r="I629" i="9"/>
  <c r="I628" i="9"/>
  <c r="I627" i="9"/>
  <c r="I626" i="9"/>
  <c r="I624" i="9"/>
  <c r="I623" i="9"/>
  <c r="I622" i="9"/>
  <c r="I619" i="9"/>
  <c r="I618" i="9"/>
  <c r="I617" i="9"/>
  <c r="I615" i="9"/>
  <c r="I614" i="9"/>
  <c r="I613" i="9"/>
  <c r="I610" i="9"/>
  <c r="I609" i="9"/>
  <c r="I608" i="9"/>
  <c r="I606" i="9"/>
  <c r="I605" i="9"/>
  <c r="I603" i="9"/>
  <c r="J590" i="9"/>
  <c r="I585" i="9"/>
  <c r="I584" i="9"/>
  <c r="I583" i="9"/>
  <c r="I582" i="9"/>
  <c r="I580" i="9"/>
  <c r="I579" i="9"/>
  <c r="I578" i="9"/>
  <c r="I576" i="9"/>
  <c r="I575" i="9"/>
  <c r="I574" i="9"/>
  <c r="I572" i="9"/>
  <c r="I571" i="9"/>
  <c r="I570" i="9"/>
  <c r="I568" i="9"/>
  <c r="I567" i="9"/>
  <c r="I566" i="9"/>
  <c r="I564" i="9"/>
  <c r="I563" i="9"/>
  <c r="I562" i="9"/>
  <c r="I561" i="9"/>
  <c r="I559" i="9"/>
  <c r="I558" i="9"/>
  <c r="I557" i="9"/>
  <c r="I554" i="9"/>
  <c r="I553" i="9"/>
  <c r="I552" i="9"/>
  <c r="I550" i="9"/>
  <c r="I549" i="9"/>
  <c r="I548" i="9"/>
  <c r="I545" i="9"/>
  <c r="I544" i="9"/>
  <c r="I543" i="9"/>
  <c r="I541" i="9"/>
  <c r="I540" i="9"/>
  <c r="I538" i="9"/>
  <c r="J525" i="9"/>
  <c r="I520" i="9"/>
  <c r="I519" i="9"/>
  <c r="I518" i="9"/>
  <c r="I517" i="9"/>
  <c r="I515" i="9"/>
  <c r="I514" i="9"/>
  <c r="I513" i="9"/>
  <c r="I511" i="9"/>
  <c r="I510" i="9"/>
  <c r="I509" i="9"/>
  <c r="I507" i="9"/>
  <c r="I506" i="9"/>
  <c r="I505" i="9"/>
  <c r="I503" i="9"/>
  <c r="I502" i="9"/>
  <c r="I501" i="9"/>
  <c r="I499" i="9"/>
  <c r="I498" i="9"/>
  <c r="I497" i="9"/>
  <c r="I496" i="9"/>
  <c r="I494" i="9"/>
  <c r="I493" i="9"/>
  <c r="I492" i="9"/>
  <c r="I489" i="9"/>
  <c r="I488" i="9"/>
  <c r="I487" i="9"/>
  <c r="I485" i="9"/>
  <c r="I484" i="9"/>
  <c r="I483" i="9"/>
  <c r="I480" i="9"/>
  <c r="I479" i="9"/>
  <c r="I478" i="9"/>
  <c r="I476" i="9"/>
  <c r="I475" i="9"/>
  <c r="I473" i="9"/>
  <c r="J460" i="9"/>
  <c r="I455" i="9"/>
  <c r="I454" i="9"/>
  <c r="I453" i="9"/>
  <c r="I452" i="9"/>
  <c r="I450" i="9"/>
  <c r="I449" i="9"/>
  <c r="I448" i="9"/>
  <c r="I446" i="9"/>
  <c r="I445" i="9"/>
  <c r="I444" i="9"/>
  <c r="I442" i="9"/>
  <c r="I441" i="9"/>
  <c r="I440" i="9"/>
  <c r="I438" i="9"/>
  <c r="I437" i="9"/>
  <c r="I436" i="9"/>
  <c r="I434" i="9"/>
  <c r="I433" i="9"/>
  <c r="I432" i="9"/>
  <c r="I431" i="9"/>
  <c r="I429" i="9"/>
  <c r="I428" i="9"/>
  <c r="I427" i="9"/>
  <c r="I424" i="9"/>
  <c r="I423" i="9"/>
  <c r="I422" i="9"/>
  <c r="I420" i="9"/>
  <c r="I419" i="9"/>
  <c r="I418" i="9"/>
  <c r="I415" i="9"/>
  <c r="I414" i="9"/>
  <c r="I413" i="9"/>
  <c r="I411" i="9"/>
  <c r="I410" i="9"/>
  <c r="I408" i="9"/>
  <c r="J395" i="9"/>
  <c r="I390" i="9"/>
  <c r="I389" i="9"/>
  <c r="I388" i="9"/>
  <c r="I387" i="9"/>
  <c r="I385" i="9"/>
  <c r="I384" i="9"/>
  <c r="I383" i="9"/>
  <c r="I381" i="9"/>
  <c r="I380" i="9"/>
  <c r="I379" i="9"/>
  <c r="I377" i="9"/>
  <c r="I376" i="9"/>
  <c r="I375" i="9"/>
  <c r="I373" i="9"/>
  <c r="I372" i="9"/>
  <c r="I371" i="9"/>
  <c r="I369" i="9"/>
  <c r="I368" i="9"/>
  <c r="I367" i="9"/>
  <c r="I366" i="9"/>
  <c r="I364" i="9"/>
  <c r="I363" i="9"/>
  <c r="I362" i="9"/>
  <c r="I359" i="9"/>
  <c r="I358" i="9"/>
  <c r="I357" i="9"/>
  <c r="I355" i="9"/>
  <c r="I354" i="9"/>
  <c r="I353" i="9"/>
  <c r="I350" i="9"/>
  <c r="I349" i="9"/>
  <c r="I348" i="9"/>
  <c r="I346" i="9"/>
  <c r="I345" i="9"/>
  <c r="I343" i="9"/>
  <c r="J330" i="9"/>
  <c r="I325" i="9"/>
  <c r="I324" i="9"/>
  <c r="I323" i="9"/>
  <c r="I322" i="9"/>
  <c r="I320" i="9"/>
  <c r="I319" i="9"/>
  <c r="I318" i="9"/>
  <c r="I316" i="9"/>
  <c r="I315" i="9"/>
  <c r="I314" i="9"/>
  <c r="I312" i="9"/>
  <c r="I311" i="9"/>
  <c r="I310" i="9"/>
  <c r="I308" i="9"/>
  <c r="I307" i="9"/>
  <c r="I306" i="9"/>
  <c r="I304" i="9"/>
  <c r="I303" i="9"/>
  <c r="I302" i="9"/>
  <c r="I301" i="9"/>
  <c r="I299" i="9"/>
  <c r="I298" i="9"/>
  <c r="I297" i="9"/>
  <c r="I294" i="9"/>
  <c r="I293" i="9"/>
  <c r="I292" i="9"/>
  <c r="I290" i="9"/>
  <c r="I289" i="9"/>
  <c r="I288" i="9"/>
  <c r="I285" i="9"/>
  <c r="I284" i="9"/>
  <c r="I283" i="9"/>
  <c r="I281" i="9"/>
  <c r="I280" i="9"/>
  <c r="I278" i="9"/>
  <c r="J265" i="9"/>
  <c r="I260" i="9"/>
  <c r="I259" i="9"/>
  <c r="I258" i="9"/>
  <c r="I257" i="9"/>
  <c r="I255" i="9"/>
  <c r="I254" i="9"/>
  <c r="I253" i="9"/>
  <c r="I251" i="9"/>
  <c r="I250" i="9"/>
  <c r="I249" i="9"/>
  <c r="I247" i="9"/>
  <c r="I246" i="9"/>
  <c r="I245" i="9"/>
  <c r="I243" i="9"/>
  <c r="I242" i="9"/>
  <c r="I241" i="9"/>
  <c r="I239" i="9"/>
  <c r="I238" i="9"/>
  <c r="I237" i="9"/>
  <c r="I236" i="9"/>
  <c r="I234" i="9"/>
  <c r="I233" i="9"/>
  <c r="I232" i="9"/>
  <c r="I229" i="9"/>
  <c r="I228" i="9"/>
  <c r="I227" i="9"/>
  <c r="I225" i="9"/>
  <c r="I224" i="9"/>
  <c r="I223" i="9"/>
  <c r="I220" i="9"/>
  <c r="I219" i="9"/>
  <c r="I218" i="9"/>
  <c r="I216" i="9"/>
  <c r="I215" i="9"/>
  <c r="I213" i="9"/>
  <c r="J200" i="9"/>
  <c r="B70" i="9"/>
  <c r="A82" i="9" s="1"/>
  <c r="I195" i="9"/>
  <c r="I194" i="9"/>
  <c r="I193" i="9"/>
  <c r="I192" i="9"/>
  <c r="I190" i="9"/>
  <c r="I189" i="9"/>
  <c r="I188" i="9"/>
  <c r="I186" i="9"/>
  <c r="I185" i="9"/>
  <c r="I184" i="9"/>
  <c r="I182" i="9"/>
  <c r="I181" i="9"/>
  <c r="I180" i="9"/>
  <c r="I178" i="9"/>
  <c r="I177" i="9"/>
  <c r="I176" i="9"/>
  <c r="I174" i="9"/>
  <c r="I173" i="9"/>
  <c r="I172" i="9"/>
  <c r="I171" i="9"/>
  <c r="I169" i="9"/>
  <c r="I168" i="9"/>
  <c r="I167" i="9"/>
  <c r="I164" i="9"/>
  <c r="I163" i="9"/>
  <c r="I162" i="9"/>
  <c r="I160" i="9"/>
  <c r="I159" i="9"/>
  <c r="I158" i="9"/>
  <c r="I155" i="9"/>
  <c r="I154" i="9"/>
  <c r="I153" i="9"/>
  <c r="I151" i="9"/>
  <c r="I150" i="9"/>
  <c r="I148" i="9"/>
  <c r="J135" i="9"/>
  <c r="I130" i="9"/>
  <c r="I129" i="9"/>
  <c r="I128" i="9"/>
  <c r="I127" i="9"/>
  <c r="I125" i="9"/>
  <c r="I124" i="9"/>
  <c r="I123" i="9"/>
  <c r="I121" i="9"/>
  <c r="I120" i="9"/>
  <c r="I119" i="9"/>
  <c r="I117" i="9"/>
  <c r="I116" i="9"/>
  <c r="I115" i="9"/>
  <c r="I113" i="9"/>
  <c r="I112" i="9"/>
  <c r="I111" i="9"/>
  <c r="I109" i="9"/>
  <c r="I108" i="9"/>
  <c r="I107" i="9"/>
  <c r="I106" i="9"/>
  <c r="I104" i="9"/>
  <c r="I103" i="9"/>
  <c r="I102" i="9"/>
  <c r="I99" i="9"/>
  <c r="I98" i="9"/>
  <c r="I97" i="9"/>
  <c r="I95" i="9"/>
  <c r="I94" i="9"/>
  <c r="I93" i="9"/>
  <c r="I90" i="9"/>
  <c r="I89" i="9"/>
  <c r="I88" i="9"/>
  <c r="I86" i="9"/>
  <c r="I85" i="9"/>
  <c r="I83" i="9"/>
  <c r="J70" i="9"/>
  <c r="A65" i="9"/>
  <c r="A64" i="9"/>
  <c r="A63" i="9"/>
  <c r="A62" i="9"/>
  <c r="A17" i="9"/>
  <c r="I313" i="9" l="1"/>
  <c r="I565" i="9"/>
  <c r="I175" i="9"/>
  <c r="I1345" i="9"/>
  <c r="I556" i="9"/>
  <c r="I864" i="9"/>
  <c r="I607" i="9"/>
  <c r="I1166" i="9"/>
  <c r="I1150" i="9"/>
  <c r="I305" i="9"/>
  <c r="I621" i="9"/>
  <c r="I1800" i="9"/>
  <c r="C1896" i="9"/>
  <c r="I1475" i="9"/>
  <c r="I1487" i="9"/>
  <c r="I309" i="9"/>
  <c r="I347" i="9"/>
  <c r="I1059" i="9"/>
  <c r="I96" i="9"/>
  <c r="I374" i="9"/>
  <c r="I898" i="9"/>
  <c r="I1006" i="9"/>
  <c r="I214" i="9"/>
  <c r="I876" i="9"/>
  <c r="I955" i="9"/>
  <c r="I1097" i="9"/>
  <c r="J1512" i="9"/>
  <c r="I699" i="9"/>
  <c r="I1141" i="9"/>
  <c r="I1189" i="9"/>
  <c r="I1288" i="9"/>
  <c r="I317" i="9"/>
  <c r="I1089" i="9"/>
  <c r="I1726" i="9"/>
  <c r="C1571" i="9"/>
  <c r="I244" i="9"/>
  <c r="I1227" i="9"/>
  <c r="I512" i="9"/>
  <c r="I1280" i="9"/>
  <c r="I1470" i="9"/>
  <c r="I1548" i="9"/>
  <c r="I1353" i="9"/>
  <c r="I1392" i="9"/>
  <c r="I110" i="9"/>
  <c r="I378" i="9"/>
  <c r="I409" i="9"/>
  <c r="I439" i="9"/>
  <c r="I447" i="9"/>
  <c r="I451" i="9"/>
  <c r="I612" i="9"/>
  <c r="I1514" i="9"/>
  <c r="I1591" i="9"/>
  <c r="I1873" i="9"/>
  <c r="I482" i="9"/>
  <c r="I672" i="9"/>
  <c r="I751" i="9"/>
  <c r="I768" i="9"/>
  <c r="I867" i="9"/>
  <c r="I1145" i="9"/>
  <c r="I1579" i="9"/>
  <c r="I1808" i="9"/>
  <c r="I816" i="9"/>
  <c r="I1942" i="9"/>
  <c r="I157" i="9"/>
  <c r="J927" i="9"/>
  <c r="I252" i="9"/>
  <c r="I344" i="9"/>
  <c r="I443" i="9"/>
  <c r="I486" i="9"/>
  <c r="I703" i="9"/>
  <c r="I833" i="9"/>
  <c r="I994" i="9"/>
  <c r="I1124" i="9"/>
  <c r="I1192" i="9"/>
  <c r="I1609" i="9"/>
  <c r="I1647" i="9"/>
  <c r="I1791" i="9"/>
  <c r="I296" i="9"/>
  <c r="I421" i="9"/>
  <c r="I474" i="9"/>
  <c r="I686" i="9"/>
  <c r="I881" i="9"/>
  <c r="I894" i="9"/>
  <c r="I1071" i="9"/>
  <c r="I1384" i="9"/>
  <c r="I1678" i="9"/>
  <c r="I1782" i="9"/>
  <c r="I1466" i="9"/>
  <c r="I1981" i="9"/>
  <c r="I2003" i="9"/>
  <c r="I279" i="9"/>
  <c r="I287" i="9"/>
  <c r="C466" i="9"/>
  <c r="I604" i="9"/>
  <c r="I772" i="9"/>
  <c r="I941" i="9"/>
  <c r="I1020" i="9"/>
  <c r="I1028" i="9"/>
  <c r="I1162" i="9"/>
  <c r="I1206" i="9"/>
  <c r="I1709" i="9"/>
  <c r="I997" i="9"/>
  <c r="I1401" i="9"/>
  <c r="I1596" i="9"/>
  <c r="I282" i="9"/>
  <c r="I426" i="9"/>
  <c r="I504" i="9"/>
  <c r="I551" i="9"/>
  <c r="I734" i="9"/>
  <c r="C856" i="9"/>
  <c r="C921" i="9"/>
  <c r="I971" i="9"/>
  <c r="I1076" i="9"/>
  <c r="I1387" i="9"/>
  <c r="I776" i="9"/>
  <c r="I1292" i="9"/>
  <c r="I1656" i="9"/>
  <c r="I1904" i="9"/>
  <c r="I577" i="9"/>
  <c r="I669" i="9"/>
  <c r="I837" i="9"/>
  <c r="I1215" i="9"/>
  <c r="I114" i="9"/>
  <c r="I361" i="9"/>
  <c r="I491" i="9"/>
  <c r="I746" i="9"/>
  <c r="I825" i="9"/>
  <c r="I959" i="9"/>
  <c r="I1062" i="9"/>
  <c r="I1158" i="9"/>
  <c r="I1877" i="9"/>
  <c r="L7" i="7"/>
  <c r="I435" i="9"/>
  <c r="I902" i="9"/>
  <c r="N7" i="7"/>
  <c r="M7" i="7"/>
  <c r="I642" i="9"/>
  <c r="I1995" i="9"/>
  <c r="I87" i="9"/>
  <c r="I179" i="9"/>
  <c r="A128" i="9"/>
  <c r="C8" i="7"/>
  <c r="D8" i="7"/>
  <c r="B8" i="7"/>
  <c r="B135" i="9"/>
  <c r="A193" i="9" s="1"/>
  <c r="I231" i="9"/>
  <c r="I412" i="9"/>
  <c r="I539" i="9"/>
  <c r="I560" i="9"/>
  <c r="I630" i="9"/>
  <c r="I638" i="9"/>
  <c r="I707" i="9"/>
  <c r="I799" i="9"/>
  <c r="I1127" i="9"/>
  <c r="I1201" i="9"/>
  <c r="I1219" i="9"/>
  <c r="I1266" i="9"/>
  <c r="I1296" i="9"/>
  <c r="I1747" i="9"/>
  <c r="I1842" i="9"/>
  <c r="I321" i="9"/>
  <c r="I625" i="9"/>
  <c r="I760" i="9"/>
  <c r="J797" i="9"/>
  <c r="I1036" i="9"/>
  <c r="I1254" i="9"/>
  <c r="I1552" i="9"/>
  <c r="I1999" i="9"/>
  <c r="I226" i="9"/>
  <c r="I118" i="9"/>
  <c r="I161" i="9"/>
  <c r="I183" i="9"/>
  <c r="I500" i="9"/>
  <c r="I542" i="9"/>
  <c r="I573" i="9"/>
  <c r="I634" i="9"/>
  <c r="I681" i="9"/>
  <c r="I737" i="9"/>
  <c r="J732" i="9"/>
  <c r="C791" i="9"/>
  <c r="I950" i="9"/>
  <c r="I1085" i="9"/>
  <c r="I1093" i="9"/>
  <c r="I1136" i="9"/>
  <c r="I1154" i="9"/>
  <c r="I1223" i="9"/>
  <c r="I1531" i="9"/>
  <c r="I1674" i="9"/>
  <c r="I1743" i="9"/>
  <c r="I1774" i="9"/>
  <c r="I1856" i="9"/>
  <c r="I508" i="9"/>
  <c r="I646" i="9"/>
  <c r="I802" i="9"/>
  <c r="I820" i="9"/>
  <c r="I932" i="9"/>
  <c r="I1024" i="9"/>
  <c r="I1349" i="9"/>
  <c r="I1449" i="9"/>
  <c r="I1461" i="9"/>
  <c r="I1517" i="9"/>
  <c r="I1735" i="9"/>
  <c r="I217" i="9"/>
  <c r="I222" i="9"/>
  <c r="I240" i="9"/>
  <c r="I248" i="9"/>
  <c r="I291" i="9"/>
  <c r="I352" i="9"/>
  <c r="I477" i="9"/>
  <c r="I569" i="9"/>
  <c r="C531" i="9"/>
  <c r="I616" i="9"/>
  <c r="I695" i="9"/>
  <c r="C661" i="9"/>
  <c r="I811" i="9"/>
  <c r="I890" i="9"/>
  <c r="I963" i="9"/>
  <c r="I1015" i="9"/>
  <c r="I1422" i="9"/>
  <c r="I1751" i="9"/>
  <c r="I1930" i="9"/>
  <c r="I1271" i="9"/>
  <c r="I1418" i="9"/>
  <c r="I1457" i="9"/>
  <c r="I1491" i="9"/>
  <c r="I1617" i="9"/>
  <c r="I1670" i="9"/>
  <c r="I1712" i="9"/>
  <c r="I1912" i="9"/>
  <c r="I1921" i="9"/>
  <c r="I1605" i="9"/>
  <c r="I1839" i="9"/>
  <c r="I1322" i="9"/>
  <c r="I1331" i="9"/>
  <c r="J1447" i="9"/>
  <c r="I1483" i="9"/>
  <c r="I1582" i="9"/>
  <c r="I1739" i="9"/>
  <c r="I1777" i="9"/>
  <c r="I1804" i="9"/>
  <c r="I1812" i="9"/>
  <c r="I1938" i="9"/>
  <c r="I1284" i="9"/>
  <c r="I1414" i="9"/>
  <c r="C1376" i="9"/>
  <c r="I1452" i="9"/>
  <c r="I1587" i="9"/>
  <c r="I1721" i="9"/>
  <c r="C1831" i="9"/>
  <c r="I1972" i="9"/>
  <c r="I1613" i="9"/>
  <c r="I1786" i="9"/>
  <c r="I1869" i="9"/>
  <c r="I1881" i="9"/>
  <c r="I1916" i="9"/>
  <c r="I1934" i="9"/>
  <c r="C1961" i="9"/>
  <c r="I1969" i="9"/>
  <c r="I1986" i="9"/>
  <c r="I2007" i="9"/>
  <c r="I1990" i="9"/>
  <c r="I2011" i="9"/>
  <c r="I1977" i="9"/>
  <c r="I1925" i="9"/>
  <c r="I1946" i="9"/>
  <c r="I1907" i="9"/>
  <c r="I1851" i="9"/>
  <c r="I1865" i="9"/>
  <c r="I1860" i="9"/>
  <c r="I1847" i="9"/>
  <c r="C1766" i="9"/>
  <c r="I1795" i="9"/>
  <c r="I1816" i="9"/>
  <c r="C1701" i="9"/>
  <c r="I1730" i="9"/>
  <c r="I1717" i="9"/>
  <c r="C1636" i="9"/>
  <c r="I1644" i="9"/>
  <c r="I1661" i="9"/>
  <c r="I1682" i="9"/>
  <c r="I1665" i="9"/>
  <c r="I1686" i="9"/>
  <c r="I1652" i="9"/>
  <c r="I1600" i="9"/>
  <c r="I1621" i="9"/>
  <c r="C1506" i="9"/>
  <c r="I1535" i="9"/>
  <c r="I1556" i="9"/>
  <c r="I1522" i="9"/>
  <c r="I1526" i="9"/>
  <c r="I1540" i="9"/>
  <c r="I1544" i="9"/>
  <c r="C1441" i="9"/>
  <c r="I1479" i="9"/>
  <c r="I1405" i="9"/>
  <c r="I1426" i="9"/>
  <c r="I1396" i="9"/>
  <c r="I1410" i="9"/>
  <c r="C1311" i="9"/>
  <c r="I1319" i="9"/>
  <c r="I1336" i="9"/>
  <c r="I1357" i="9"/>
  <c r="I1340" i="9"/>
  <c r="I1361" i="9"/>
  <c r="I1327" i="9"/>
  <c r="I1275" i="9"/>
  <c r="C1246" i="9"/>
  <c r="I1262" i="9"/>
  <c r="I1257" i="9"/>
  <c r="C1181" i="9"/>
  <c r="I1210" i="9"/>
  <c r="I1231" i="9"/>
  <c r="I1197" i="9"/>
  <c r="C1116" i="9"/>
  <c r="I1132" i="9"/>
  <c r="C1051" i="9"/>
  <c r="I1080" i="9"/>
  <c r="I1101" i="9"/>
  <c r="I1067" i="9"/>
  <c r="I1002" i="9"/>
  <c r="I1011" i="9"/>
  <c r="I1032" i="9"/>
  <c r="C986" i="9"/>
  <c r="I929" i="9"/>
  <c r="I946" i="9"/>
  <c r="I967" i="9"/>
  <c r="I937" i="9"/>
  <c r="I885" i="9"/>
  <c r="I906" i="9"/>
  <c r="I872" i="9"/>
  <c r="I841" i="9"/>
  <c r="I807" i="9"/>
  <c r="I829" i="9"/>
  <c r="I755" i="9"/>
  <c r="C726" i="9"/>
  <c r="I742" i="9"/>
  <c r="I764" i="9"/>
  <c r="I690" i="9"/>
  <c r="I711" i="9"/>
  <c r="I677" i="9"/>
  <c r="J602" i="9"/>
  <c r="C596" i="9"/>
  <c r="I581" i="9"/>
  <c r="I547" i="9"/>
  <c r="I495" i="9"/>
  <c r="I516" i="9"/>
  <c r="C401" i="9"/>
  <c r="I417" i="9"/>
  <c r="I430" i="9"/>
  <c r="C336" i="9"/>
  <c r="I382" i="9"/>
  <c r="I365" i="9"/>
  <c r="I386" i="9"/>
  <c r="I356" i="9"/>
  <c r="I370" i="9"/>
  <c r="I300" i="9"/>
  <c r="C271" i="9"/>
  <c r="C206" i="9"/>
  <c r="I235" i="9"/>
  <c r="I256" i="9"/>
  <c r="A195" i="9"/>
  <c r="A129" i="9"/>
  <c r="A130" i="9"/>
  <c r="A127" i="9"/>
  <c r="I149" i="9"/>
  <c r="I166" i="9"/>
  <c r="I187" i="9"/>
  <c r="I152" i="9"/>
  <c r="I170" i="9"/>
  <c r="I191" i="9"/>
  <c r="I84" i="9"/>
  <c r="I101" i="9"/>
  <c r="I122" i="9"/>
  <c r="I92" i="9"/>
  <c r="I105" i="9"/>
  <c r="I126" i="9"/>
  <c r="I611" i="9" l="1"/>
  <c r="I1725" i="9"/>
  <c r="J1252" i="9"/>
  <c r="J537" i="9"/>
  <c r="J1772" i="9"/>
  <c r="J472" i="9"/>
  <c r="I1066" i="9"/>
  <c r="I806" i="9"/>
  <c r="I1205" i="9"/>
  <c r="J1057" i="9"/>
  <c r="J862" i="9"/>
  <c r="I425" i="9"/>
  <c r="J992" i="9"/>
  <c r="J1187" i="9"/>
  <c r="I1001" i="9"/>
  <c r="J407" i="9"/>
  <c r="J277" i="9"/>
  <c r="J1707" i="9"/>
  <c r="I1391" i="9"/>
  <c r="I1400" i="9"/>
  <c r="J1837" i="9"/>
  <c r="J1642" i="9"/>
  <c r="A147" i="9"/>
  <c r="I1140" i="9"/>
  <c r="I1651" i="9"/>
  <c r="I880" i="9"/>
  <c r="J342" i="9"/>
  <c r="L1187" i="9"/>
  <c r="C1180" i="9" s="1"/>
  <c r="I1716" i="9"/>
  <c r="I1707" i="9" s="1"/>
  <c r="I1706" i="9" s="1"/>
  <c r="I1465" i="9"/>
  <c r="J1967" i="9"/>
  <c r="J1382" i="9"/>
  <c r="I360" i="9"/>
  <c r="I676" i="9"/>
  <c r="I936" i="9"/>
  <c r="I927" i="9" s="1"/>
  <c r="I926" i="9" s="1"/>
  <c r="I91" i="9"/>
  <c r="I871" i="9"/>
  <c r="I1781" i="9"/>
  <c r="J147" i="9"/>
  <c r="I815" i="9"/>
  <c r="B9" i="7"/>
  <c r="I1790" i="9"/>
  <c r="I620" i="9"/>
  <c r="I602" i="9" s="1"/>
  <c r="I601" i="9" s="1"/>
  <c r="J1577" i="9"/>
  <c r="I546" i="9"/>
  <c r="I945" i="9"/>
  <c r="I1075" i="9"/>
  <c r="D1097" i="9" s="1"/>
  <c r="I555" i="9"/>
  <c r="J1902" i="9"/>
  <c r="L862" i="9"/>
  <c r="C855" i="9" s="1"/>
  <c r="J212" i="9"/>
  <c r="I1586" i="9"/>
  <c r="I221" i="9"/>
  <c r="J667" i="9"/>
  <c r="I685" i="9"/>
  <c r="J1122" i="9"/>
  <c r="L342" i="9"/>
  <c r="I481" i="9"/>
  <c r="L797" i="9"/>
  <c r="C790" i="9" s="1"/>
  <c r="C9" i="7"/>
  <c r="I1196" i="9"/>
  <c r="I1270" i="9"/>
  <c r="I1911" i="9"/>
  <c r="I1326" i="9"/>
  <c r="K8" i="7"/>
  <c r="I416" i="9"/>
  <c r="I750" i="9"/>
  <c r="I351" i="9"/>
  <c r="I1530" i="9"/>
  <c r="I1261" i="9"/>
  <c r="L147" i="9"/>
  <c r="I295" i="9"/>
  <c r="L1122" i="9"/>
  <c r="C1115" i="9" s="1"/>
  <c r="L1772" i="9"/>
  <c r="I156" i="9"/>
  <c r="J1317" i="9"/>
  <c r="I1920" i="9"/>
  <c r="I741" i="9"/>
  <c r="I1660" i="9"/>
  <c r="L8" i="7"/>
  <c r="G8" i="7"/>
  <c r="L212" i="9"/>
  <c r="L537" i="9"/>
  <c r="I1010" i="9"/>
  <c r="I1456" i="9"/>
  <c r="D9" i="7"/>
  <c r="N8" i="7"/>
  <c r="I8" i="7"/>
  <c r="I230" i="9"/>
  <c r="I490" i="9"/>
  <c r="L1252" i="9"/>
  <c r="C1245" i="9" s="1"/>
  <c r="I1846" i="9"/>
  <c r="I1976" i="9"/>
  <c r="A192" i="9"/>
  <c r="M9" i="7" s="1"/>
  <c r="B200" i="9"/>
  <c r="D10" i="7" s="1"/>
  <c r="A194" i="9"/>
  <c r="M8" i="7"/>
  <c r="H8" i="7"/>
  <c r="I1131" i="9"/>
  <c r="I1122" i="9" s="1"/>
  <c r="I1121" i="9" s="1"/>
  <c r="I1595" i="9"/>
  <c r="I1855" i="9"/>
  <c r="I286" i="9"/>
  <c r="I1985" i="9"/>
  <c r="I1521" i="9"/>
  <c r="L1317" i="9"/>
  <c r="I1335" i="9"/>
  <c r="L1057" i="9"/>
  <c r="D707" i="9"/>
  <c r="I165" i="9"/>
  <c r="I100" i="9"/>
  <c r="I1187" i="9" l="1"/>
  <c r="I1186" i="9" s="1"/>
  <c r="D837" i="9"/>
  <c r="K9" i="7"/>
  <c r="D577" i="9"/>
  <c r="I992" i="9"/>
  <c r="I991" i="9" s="1"/>
  <c r="I407" i="9"/>
  <c r="I406" i="9" s="1"/>
  <c r="D967" i="9"/>
  <c r="I862" i="9"/>
  <c r="I861" i="9" s="1"/>
  <c r="I82" i="9"/>
  <c r="I81" i="9" s="1"/>
  <c r="D1292" i="9"/>
  <c r="D642" i="9"/>
  <c r="I1382" i="9"/>
  <c r="I1381" i="9" s="1"/>
  <c r="D902" i="9"/>
  <c r="D1812" i="9"/>
  <c r="L1512" i="9"/>
  <c r="C1505" i="9" s="1"/>
  <c r="L927" i="9"/>
  <c r="C920" i="9" s="1"/>
  <c r="I1642" i="9"/>
  <c r="I1641" i="9" s="1"/>
  <c r="L1707" i="9"/>
  <c r="C1700" i="9" s="1"/>
  <c r="D1422" i="9"/>
  <c r="L1447" i="9"/>
  <c r="L1446" i="9" s="1"/>
  <c r="I667" i="9"/>
  <c r="I666" i="9" s="1"/>
  <c r="I342" i="9"/>
  <c r="I341" i="9" s="1"/>
  <c r="D1487" i="9"/>
  <c r="D1747" i="9"/>
  <c r="L732" i="9"/>
  <c r="C725" i="9" s="1"/>
  <c r="C724" i="9" s="1"/>
  <c r="D1617" i="9"/>
  <c r="D447" i="9"/>
  <c r="I1772" i="9"/>
  <c r="I1771" i="9" s="1"/>
  <c r="I1902" i="9"/>
  <c r="I1901" i="9" s="1"/>
  <c r="I537" i="9"/>
  <c r="I536" i="9" s="1"/>
  <c r="I1317" i="9"/>
  <c r="I1316" i="9" s="1"/>
  <c r="D1032" i="9"/>
  <c r="L9" i="7"/>
  <c r="Q8" i="7"/>
  <c r="I797" i="9"/>
  <c r="I796" i="9" s="1"/>
  <c r="L1837" i="9"/>
  <c r="L1836" i="9" s="1"/>
  <c r="I147" i="9"/>
  <c r="I146" i="9" s="1"/>
  <c r="I1057" i="9"/>
  <c r="I1056" i="9" s="1"/>
  <c r="L407" i="9"/>
  <c r="C400" i="9" s="1"/>
  <c r="C399" i="9" s="1"/>
  <c r="L1382" i="9"/>
  <c r="C1375" i="9" s="1"/>
  <c r="D1374" i="9" s="1"/>
  <c r="J1374" i="9" s="1"/>
  <c r="I472" i="9"/>
  <c r="I471" i="9" s="1"/>
  <c r="L146" i="9"/>
  <c r="I1252" i="9"/>
  <c r="I1251" i="9" s="1"/>
  <c r="D382" i="9"/>
  <c r="D252" i="9"/>
  <c r="L602" i="9"/>
  <c r="C595" i="9" s="1"/>
  <c r="I1447" i="9"/>
  <c r="I1446" i="9" s="1"/>
  <c r="L1186" i="9"/>
  <c r="L1577" i="9"/>
  <c r="C1570" i="9" s="1"/>
  <c r="D1162" i="9"/>
  <c r="L992" i="9"/>
  <c r="C985" i="9" s="1"/>
  <c r="L277" i="9"/>
  <c r="C270" i="9" s="1"/>
  <c r="L1771" i="9"/>
  <c r="C1765" i="9"/>
  <c r="D1764" i="9" s="1"/>
  <c r="J1764" i="9" s="1"/>
  <c r="I212" i="9"/>
  <c r="I211" i="9" s="1"/>
  <c r="D1682" i="9"/>
  <c r="R8" i="7"/>
  <c r="I732" i="9"/>
  <c r="I731" i="9" s="1"/>
  <c r="L472" i="9"/>
  <c r="C465" i="9" s="1"/>
  <c r="C464" i="9" s="1"/>
  <c r="D187" i="9"/>
  <c r="L1967" i="9"/>
  <c r="L1966" i="9" s="1"/>
  <c r="D1877" i="9"/>
  <c r="L667" i="9"/>
  <c r="L666" i="9" s="1"/>
  <c r="D1227" i="9"/>
  <c r="L796" i="9"/>
  <c r="L1642" i="9"/>
  <c r="L1641" i="9" s="1"/>
  <c r="L861" i="9"/>
  <c r="I1577" i="9"/>
  <c r="I1576" i="9" s="1"/>
  <c r="I1967" i="9"/>
  <c r="I1966" i="9" s="1"/>
  <c r="D512" i="9"/>
  <c r="D1942" i="9"/>
  <c r="L82" i="9"/>
  <c r="I277" i="9"/>
  <c r="I276" i="9" s="1"/>
  <c r="C205" i="9"/>
  <c r="D204" i="9" s="1"/>
  <c r="J204" i="9" s="1"/>
  <c r="L211" i="9"/>
  <c r="C530" i="9"/>
  <c r="D529" i="9" s="1"/>
  <c r="J529" i="9" s="1"/>
  <c r="L536" i="9"/>
  <c r="S8" i="7"/>
  <c r="A258" i="9"/>
  <c r="B265" i="9"/>
  <c r="C11" i="7" s="1"/>
  <c r="C10" i="7"/>
  <c r="A212" i="9"/>
  <c r="L10" i="7" s="1"/>
  <c r="A260" i="9"/>
  <c r="A257" i="9"/>
  <c r="A259" i="9"/>
  <c r="N9" i="7"/>
  <c r="L1902" i="9"/>
  <c r="D772" i="9"/>
  <c r="L1251" i="9"/>
  <c r="L1121" i="9"/>
  <c r="H9" i="7"/>
  <c r="R9" i="7" s="1"/>
  <c r="G9" i="7"/>
  <c r="D317" i="9"/>
  <c r="I9" i="7"/>
  <c r="B10" i="7"/>
  <c r="I1837" i="9"/>
  <c r="I1836" i="9" s="1"/>
  <c r="D2007" i="9"/>
  <c r="I1512" i="9"/>
  <c r="I1511" i="9" s="1"/>
  <c r="D1552" i="9"/>
  <c r="C1310" i="9"/>
  <c r="L1316" i="9"/>
  <c r="D1357" i="9"/>
  <c r="D1244" i="9"/>
  <c r="J1244" i="9" s="1"/>
  <c r="C1244" i="9"/>
  <c r="D1179" i="9"/>
  <c r="J1179" i="9" s="1"/>
  <c r="C1179" i="9"/>
  <c r="D1114" i="9"/>
  <c r="J1114" i="9" s="1"/>
  <c r="C1114" i="9"/>
  <c r="C1050" i="9"/>
  <c r="L1056" i="9"/>
  <c r="D854" i="9"/>
  <c r="J854" i="9" s="1"/>
  <c r="C854" i="9"/>
  <c r="D789" i="9"/>
  <c r="J789" i="9" s="1"/>
  <c r="C789" i="9"/>
  <c r="C335" i="9"/>
  <c r="L341" i="9"/>
  <c r="C139" i="9"/>
  <c r="D139" i="9"/>
  <c r="J139" i="9" s="1"/>
  <c r="D122" i="9"/>
  <c r="F8" i="7" l="1"/>
  <c r="P8" i="7" s="1"/>
  <c r="F9" i="7"/>
  <c r="P9" i="7" s="1"/>
  <c r="L1511" i="9"/>
  <c r="L991" i="9"/>
  <c r="L1706" i="9"/>
  <c r="C1440" i="9"/>
  <c r="L926" i="9"/>
  <c r="L731" i="9"/>
  <c r="D724" i="9"/>
  <c r="J724" i="9" s="1"/>
  <c r="L1576" i="9"/>
  <c r="C1830" i="9"/>
  <c r="D1829" i="9" s="1"/>
  <c r="J1829" i="9" s="1"/>
  <c r="F10" i="7"/>
  <c r="L601" i="9"/>
  <c r="Q9" i="7"/>
  <c r="D399" i="9"/>
  <c r="J399" i="9" s="1"/>
  <c r="C1635" i="9"/>
  <c r="C1634" i="9" s="1"/>
  <c r="D269" i="9"/>
  <c r="J269" i="9" s="1"/>
  <c r="C269" i="9"/>
  <c r="L276" i="9"/>
  <c r="C1374" i="9"/>
  <c r="C204" i="9"/>
  <c r="L406" i="9"/>
  <c r="C1764" i="9"/>
  <c r="L1381" i="9"/>
  <c r="C660" i="9"/>
  <c r="D74" i="9"/>
  <c r="J74" i="9" s="1"/>
  <c r="C74" i="9"/>
  <c r="C1960" i="9"/>
  <c r="L81" i="9"/>
  <c r="L471" i="9"/>
  <c r="D464" i="9"/>
  <c r="J464" i="9" s="1"/>
  <c r="S9" i="7"/>
  <c r="C1895" i="9"/>
  <c r="L1901" i="9"/>
  <c r="I10" i="7"/>
  <c r="N10" i="7"/>
  <c r="C529" i="9"/>
  <c r="H10" i="7"/>
  <c r="A323" i="9"/>
  <c r="B330" i="9"/>
  <c r="C12" i="7" s="1"/>
  <c r="A325" i="9"/>
  <c r="A322" i="9"/>
  <c r="A277" i="9"/>
  <c r="A324" i="9"/>
  <c r="K10" i="7"/>
  <c r="G10" i="7"/>
  <c r="Q10" i="7" s="1"/>
  <c r="B11" i="7"/>
  <c r="D11" i="7"/>
  <c r="M10" i="7"/>
  <c r="D1699" i="9"/>
  <c r="J1699" i="9" s="1"/>
  <c r="C1699" i="9"/>
  <c r="D1569" i="9"/>
  <c r="J1569" i="9" s="1"/>
  <c r="C1569" i="9"/>
  <c r="D1504" i="9"/>
  <c r="J1504" i="9" s="1"/>
  <c r="C1504" i="9"/>
  <c r="D1439" i="9"/>
  <c r="J1439" i="9" s="1"/>
  <c r="C1439" i="9"/>
  <c r="D1309" i="9"/>
  <c r="J1309" i="9" s="1"/>
  <c r="C1309" i="9"/>
  <c r="D1049" i="9"/>
  <c r="J1049" i="9" s="1"/>
  <c r="C1049" i="9"/>
  <c r="D984" i="9"/>
  <c r="J984" i="9" s="1"/>
  <c r="C984" i="9"/>
  <c r="D919" i="9"/>
  <c r="J919" i="9" s="1"/>
  <c r="C919" i="9"/>
  <c r="D594" i="9"/>
  <c r="J594" i="9" s="1"/>
  <c r="C594" i="9"/>
  <c r="C334" i="9"/>
  <c r="D334" i="9"/>
  <c r="J334" i="9" s="1"/>
  <c r="C1829" i="9" l="1"/>
  <c r="D1634" i="9"/>
  <c r="J1634" i="9" s="1"/>
  <c r="P10" i="7"/>
  <c r="C659" i="9"/>
  <c r="D659" i="9"/>
  <c r="J659" i="9" s="1"/>
  <c r="C1959" i="9"/>
  <c r="D1959" i="9"/>
  <c r="J1959" i="9" s="1"/>
  <c r="M11" i="7"/>
  <c r="G11" i="7"/>
  <c r="A388" i="9"/>
  <c r="A389" i="9"/>
  <c r="B395" i="9"/>
  <c r="B13" i="7" s="1"/>
  <c r="A342" i="9"/>
  <c r="A390" i="9"/>
  <c r="A387" i="9"/>
  <c r="H11" i="7"/>
  <c r="D12" i="7"/>
  <c r="N11" i="7"/>
  <c r="S10" i="7"/>
  <c r="D1894" i="9"/>
  <c r="J1894" i="9" s="1"/>
  <c r="C1894" i="9"/>
  <c r="L11" i="7"/>
  <c r="R10" i="7"/>
  <c r="K11" i="7"/>
  <c r="L12" i="7"/>
  <c r="I11" i="7"/>
  <c r="F11" i="7"/>
  <c r="B12" i="7"/>
  <c r="K12" i="7"/>
  <c r="S11" i="7" l="1"/>
  <c r="P11" i="7"/>
  <c r="R11" i="7"/>
  <c r="G12" i="7"/>
  <c r="Q12" i="7" s="1"/>
  <c r="M12" i="7"/>
  <c r="F12" i="7"/>
  <c r="P12" i="7" s="1"/>
  <c r="N12" i="7"/>
  <c r="I12" i="7"/>
  <c r="Q11" i="7"/>
  <c r="A453" i="9"/>
  <c r="B460" i="9"/>
  <c r="C14" i="7" s="1"/>
  <c r="A452" i="9"/>
  <c r="A455" i="9"/>
  <c r="A454" i="9"/>
  <c r="A407" i="9"/>
  <c r="B14" i="7"/>
  <c r="D13" i="7"/>
  <c r="C13" i="7"/>
  <c r="S12" i="7" l="1"/>
  <c r="A518" i="9"/>
  <c r="B525" i="9"/>
  <c r="A472" i="9"/>
  <c r="A519" i="9"/>
  <c r="A517" i="9"/>
  <c r="A520" i="9"/>
  <c r="C15" i="7"/>
  <c r="B15" i="7"/>
  <c r="A583" i="9" l="1"/>
  <c r="B590" i="9"/>
  <c r="A537" i="9"/>
  <c r="A584" i="9"/>
  <c r="A585" i="9"/>
  <c r="A582" i="9"/>
  <c r="C16" i="7"/>
  <c r="A648" i="9" l="1"/>
  <c r="B655" i="9"/>
  <c r="A649" i="9"/>
  <c r="A650" i="9"/>
  <c r="A602" i="9"/>
  <c r="A647" i="9"/>
  <c r="A713" i="9" l="1"/>
  <c r="B720" i="9"/>
  <c r="A667" i="9"/>
  <c r="A714" i="9"/>
  <c r="A712" i="9"/>
  <c r="A715" i="9"/>
  <c r="A778" i="9" l="1"/>
  <c r="B785" i="9"/>
  <c r="A777" i="9"/>
  <c r="A779" i="9"/>
  <c r="A780" i="9"/>
  <c r="A732" i="9"/>
  <c r="A843" i="9" l="1"/>
  <c r="B850" i="9"/>
  <c r="A797" i="9"/>
  <c r="A844" i="9"/>
  <c r="A842" i="9"/>
  <c r="A845" i="9"/>
  <c r="A908" i="9" l="1"/>
  <c r="B915" i="9"/>
  <c r="A862" i="9"/>
  <c r="A907" i="9"/>
  <c r="A910" i="9"/>
  <c r="A909" i="9"/>
  <c r="A973" i="9" l="1"/>
  <c r="B980" i="9"/>
  <c r="A927" i="9"/>
  <c r="A974" i="9"/>
  <c r="A972" i="9"/>
  <c r="A975" i="9"/>
  <c r="A1039" i="9" l="1"/>
  <c r="B1045" i="9"/>
  <c r="A1038" i="9"/>
  <c r="A1037" i="9"/>
  <c r="A1040" i="9"/>
  <c r="A992" i="9"/>
  <c r="A1103" i="9" l="1"/>
  <c r="B1110" i="9"/>
  <c r="A1102" i="9"/>
  <c r="A1057" i="9"/>
  <c r="A1105" i="9"/>
  <c r="A1104" i="9"/>
  <c r="A1168" i="9" l="1"/>
  <c r="B1175" i="9"/>
  <c r="A1122" i="9"/>
  <c r="A1170" i="9"/>
  <c r="A1169" i="9"/>
  <c r="A1167" i="9"/>
  <c r="A1233" i="9" l="1"/>
  <c r="A1234" i="9"/>
  <c r="B1240" i="9"/>
  <c r="A1187" i="9"/>
  <c r="A1232" i="9"/>
  <c r="A1235" i="9"/>
  <c r="A1298" i="9" l="1"/>
  <c r="B1305" i="9"/>
  <c r="A1299" i="9"/>
  <c r="A1297" i="9"/>
  <c r="A1252" i="9"/>
  <c r="A1300" i="9"/>
  <c r="A1363" i="9" l="1"/>
  <c r="B1370" i="9"/>
  <c r="A1317" i="9"/>
  <c r="A1364" i="9"/>
  <c r="A1362" i="9"/>
  <c r="A1365" i="9"/>
  <c r="A1428" i="9" l="1"/>
  <c r="A1382" i="9"/>
  <c r="B1435" i="9"/>
  <c r="A1429" i="9"/>
  <c r="A1427" i="9"/>
  <c r="A1430" i="9"/>
  <c r="A1493" i="9" l="1"/>
  <c r="B1500" i="9"/>
  <c r="A1492" i="9"/>
  <c r="A1494" i="9"/>
  <c r="A1447" i="9"/>
  <c r="A1495" i="9"/>
  <c r="A1558" i="9" l="1"/>
  <c r="B1565" i="9"/>
  <c r="A1512" i="9"/>
  <c r="A1559" i="9"/>
  <c r="A1557" i="9"/>
  <c r="A1560" i="9"/>
  <c r="A1623" i="9" l="1"/>
  <c r="B1630" i="9"/>
  <c r="A1577" i="9"/>
  <c r="A1624" i="9"/>
  <c r="A1622" i="9"/>
  <c r="A1625" i="9"/>
  <c r="A1688" i="9" l="1"/>
  <c r="A1689" i="9"/>
  <c r="A1642" i="9"/>
  <c r="B1695" i="9"/>
  <c r="A1690" i="9"/>
  <c r="A1687" i="9"/>
  <c r="A1753" i="9" l="1"/>
  <c r="B1760" i="9"/>
  <c r="A1752" i="9"/>
  <c r="A1754" i="9"/>
  <c r="A1707" i="9"/>
  <c r="A1755" i="9"/>
  <c r="A1818" i="9" l="1"/>
  <c r="A1819" i="9"/>
  <c r="A1772" i="9"/>
  <c r="B1825" i="9"/>
  <c r="A1820" i="9"/>
  <c r="A1817" i="9"/>
  <c r="A1883" i="9" l="1"/>
  <c r="B1890" i="9"/>
  <c r="A1885" i="9"/>
  <c r="A1882" i="9"/>
  <c r="A1837" i="9"/>
  <c r="A1884" i="9"/>
  <c r="A1948" i="9" l="1"/>
  <c r="B1955" i="9"/>
  <c r="A1902" i="9"/>
  <c r="A1950" i="9"/>
  <c r="A1949" i="9"/>
  <c r="A1947" i="9"/>
  <c r="A2013" i="9" l="1"/>
  <c r="A1967" i="9"/>
  <c r="A2014" i="9"/>
  <c r="A2012" i="9"/>
  <c r="A2015" i="9"/>
  <c r="C17" i="7"/>
  <c r="C32" i="7"/>
  <c r="B22" i="7"/>
  <c r="D34" i="7"/>
  <c r="D29" i="7"/>
  <c r="D22" i="7"/>
  <c r="D14" i="7"/>
  <c r="C29" i="7"/>
  <c r="B23" i="7"/>
  <c r="D33" i="7"/>
  <c r="B17" i="7"/>
  <c r="C18" i="7"/>
  <c r="C27" i="7"/>
  <c r="D35" i="7"/>
  <c r="C23" i="7"/>
  <c r="D24" i="7"/>
  <c r="D15" i="7"/>
  <c r="D16" i="7"/>
  <c r="B20" i="7"/>
  <c r="C33" i="7"/>
  <c r="B26" i="7"/>
  <c r="C22" i="7"/>
  <c r="C21" i="7"/>
  <c r="C30" i="7"/>
  <c r="B35" i="7"/>
  <c r="B34" i="7"/>
  <c r="D36" i="7"/>
  <c r="C36" i="7"/>
  <c r="C28" i="7"/>
  <c r="D30" i="7"/>
  <c r="B18" i="7"/>
  <c r="B16" i="7"/>
  <c r="C25" i="7"/>
  <c r="D28" i="7"/>
  <c r="B24" i="7"/>
  <c r="B33" i="7"/>
  <c r="B32" i="7"/>
  <c r="C31" i="7"/>
  <c r="B21" i="7"/>
  <c r="D19" i="7"/>
  <c r="B30" i="7"/>
  <c r="D37" i="7"/>
  <c r="D31" i="7"/>
  <c r="B37" i="7"/>
  <c r="D21" i="7"/>
  <c r="D32" i="7"/>
  <c r="B28" i="7"/>
  <c r="D18" i="7"/>
  <c r="C26" i="7"/>
  <c r="D26" i="7"/>
  <c r="D25" i="7"/>
  <c r="C20" i="7"/>
  <c r="D20" i="7"/>
  <c r="B31" i="7"/>
  <c r="B36" i="7"/>
  <c r="B29" i="7"/>
  <c r="C19" i="7"/>
  <c r="C24" i="7"/>
  <c r="D23" i="7"/>
  <c r="C37" i="7"/>
  <c r="D27" i="7"/>
  <c r="C34" i="7"/>
  <c r="B27" i="7"/>
  <c r="C35" i="7"/>
  <c r="D17" i="7"/>
  <c r="B25" i="7"/>
  <c r="B19" i="7"/>
  <c r="I33" i="7" l="1"/>
  <c r="G16" i="7"/>
  <c r="K28" i="7"/>
  <c r="L25" i="7"/>
  <c r="K22" i="7"/>
  <c r="G35" i="7"/>
  <c r="L15" i="7"/>
  <c r="G28" i="7"/>
  <c r="G23" i="7"/>
  <c r="H31" i="7"/>
  <c r="H32" i="7"/>
  <c r="F14" i="7"/>
  <c r="F30" i="7"/>
  <c r="L32" i="7"/>
  <c r="K20" i="7"/>
  <c r="H16" i="7"/>
  <c r="N30" i="7"/>
  <c r="I35" i="7"/>
  <c r="K21" i="7"/>
  <c r="G21" i="7"/>
  <c r="K14" i="7"/>
  <c r="M33" i="7"/>
  <c r="M25" i="7"/>
  <c r="I16" i="7"/>
  <c r="F33" i="7"/>
  <c r="F36" i="7"/>
  <c r="G34" i="7"/>
  <c r="M31" i="7"/>
  <c r="H29" i="7"/>
  <c r="L24" i="7"/>
  <c r="N13" i="7"/>
  <c r="F31" i="7"/>
  <c r="L33" i="7"/>
  <c r="M36" i="7"/>
  <c r="K27" i="7"/>
  <c r="G17" i="7"/>
  <c r="F13" i="7"/>
  <c r="H25" i="7"/>
  <c r="N21" i="7"/>
  <c r="N16" i="7"/>
  <c r="M35" i="7"/>
  <c r="M28" i="7"/>
  <c r="I32" i="7"/>
  <c r="L18" i="7"/>
  <c r="F35" i="7"/>
  <c r="N34" i="7"/>
  <c r="G19" i="7"/>
  <c r="N22" i="7"/>
  <c r="N23" i="7"/>
  <c r="F18" i="7"/>
  <c r="F27" i="7"/>
  <c r="G37" i="7"/>
  <c r="K23" i="7"/>
  <c r="G13" i="7"/>
  <c r="N32" i="7"/>
  <c r="I30" i="7"/>
  <c r="M30" i="7"/>
  <c r="M18" i="7"/>
  <c r="I22" i="7"/>
  <c r="M26" i="7"/>
  <c r="M24" i="7"/>
  <c r="H27" i="7"/>
  <c r="I28" i="7"/>
  <c r="K15" i="7"/>
  <c r="I20" i="7"/>
  <c r="K31" i="7"/>
  <c r="L30" i="7"/>
  <c r="L35" i="7"/>
  <c r="L29" i="7"/>
  <c r="N29" i="7"/>
  <c r="L13" i="7"/>
  <c r="L27" i="7"/>
  <c r="I27" i="7"/>
  <c r="H26" i="7"/>
  <c r="L17" i="7"/>
  <c r="N33" i="7"/>
  <c r="L28" i="7"/>
  <c r="I31" i="7"/>
  <c r="G20" i="7"/>
  <c r="K16" i="7"/>
  <c r="I24" i="7"/>
  <c r="G14" i="7"/>
  <c r="G26" i="7"/>
  <c r="F19" i="7"/>
  <c r="L37" i="7"/>
  <c r="M19" i="7"/>
  <c r="H23" i="7"/>
  <c r="G18" i="7"/>
  <c r="G32" i="7"/>
  <c r="Q32" i="7" s="1"/>
  <c r="F28" i="7"/>
  <c r="I14" i="7"/>
  <c r="N20" i="7"/>
  <c r="N19" i="7"/>
  <c r="K26" i="7"/>
  <c r="I25" i="7"/>
  <c r="H28" i="7"/>
  <c r="M20" i="7"/>
  <c r="I13" i="7"/>
  <c r="K35" i="7"/>
  <c r="L31" i="7"/>
  <c r="I36" i="7"/>
  <c r="F24" i="7"/>
  <c r="G22" i="7"/>
  <c r="L34" i="7"/>
  <c r="H12" i="7"/>
  <c r="R12" i="7" s="1"/>
  <c r="M29" i="7"/>
  <c r="N36" i="7"/>
  <c r="K24" i="7"/>
  <c r="N26" i="7"/>
  <c r="G15" i="7"/>
  <c r="I26" i="7"/>
  <c r="M13" i="7"/>
  <c r="F26" i="7"/>
  <c r="G29" i="7"/>
  <c r="L14" i="7"/>
  <c r="M34" i="7"/>
  <c r="G25" i="7"/>
  <c r="Q25" i="7" s="1"/>
  <c r="N14" i="7"/>
  <c r="F22" i="7"/>
  <c r="P22" i="7" s="1"/>
  <c r="M21" i="7"/>
  <c r="I18" i="7"/>
  <c r="F32" i="7"/>
  <c r="L16" i="7"/>
  <c r="H34" i="7"/>
  <c r="N18" i="7"/>
  <c r="K25" i="7"/>
  <c r="H33" i="7"/>
  <c r="L19" i="7"/>
  <c r="I15" i="7"/>
  <c r="G33" i="7"/>
  <c r="F16" i="7"/>
  <c r="K19" i="7"/>
  <c r="H35" i="7"/>
  <c r="K13" i="7"/>
  <c r="L26" i="7"/>
  <c r="M23" i="7"/>
  <c r="F29" i="7"/>
  <c r="H18" i="7"/>
  <c r="K34" i="7"/>
  <c r="N37" i="7"/>
  <c r="H15" i="7"/>
  <c r="I23" i="7"/>
  <c r="N31" i="7"/>
  <c r="I21" i="7"/>
  <c r="I29" i="7"/>
  <c r="G36" i="7"/>
  <c r="L23" i="7"/>
  <c r="L36" i="7"/>
  <c r="H22" i="7"/>
  <c r="N15" i="7"/>
  <c r="F25" i="7"/>
  <c r="N24" i="7"/>
  <c r="F15" i="7"/>
  <c r="G24" i="7"/>
  <c r="Q24" i="7" s="1"/>
  <c r="M27" i="7"/>
  <c r="K18" i="7"/>
  <c r="K17" i="7"/>
  <c r="H17" i="7"/>
  <c r="K30" i="7"/>
  <c r="K32" i="7"/>
  <c r="N28" i="7"/>
  <c r="F23" i="7"/>
  <c r="P23" i="7" s="1"/>
  <c r="K37" i="7"/>
  <c r="G30" i="7"/>
  <c r="H36" i="7"/>
  <c r="L20" i="7"/>
  <c r="M14" i="7"/>
  <c r="H24" i="7"/>
  <c r="R24" i="7" s="1"/>
  <c r="H19" i="7"/>
  <c r="F17" i="7"/>
  <c r="F21" i="7"/>
  <c r="P21" i="7" s="1"/>
  <c r="L22" i="7"/>
  <c r="K29" i="7"/>
  <c r="M37" i="7"/>
  <c r="M32" i="7"/>
  <c r="N25" i="7"/>
  <c r="H14" i="7"/>
  <c r="G27" i="7"/>
  <c r="F34" i="7"/>
  <c r="M22" i="7"/>
  <c r="H21" i="7"/>
  <c r="K36" i="7"/>
  <c r="L21" i="7"/>
  <c r="N17" i="7"/>
  <c r="N35" i="7"/>
  <c r="I17" i="7"/>
  <c r="M15" i="7"/>
  <c r="H13" i="7"/>
  <c r="G31" i="7"/>
  <c r="M16" i="7"/>
  <c r="K33" i="7"/>
  <c r="I34" i="7"/>
  <c r="H30" i="7"/>
  <c r="M17" i="7"/>
  <c r="I37" i="7"/>
  <c r="H37" i="7"/>
  <c r="H20" i="7"/>
  <c r="F20" i="7"/>
  <c r="I19" i="7"/>
  <c r="N27" i="7"/>
  <c r="F37" i="7"/>
  <c r="R36" i="7" l="1"/>
  <c r="R33" i="7"/>
  <c r="S29" i="7"/>
  <c r="S30" i="7"/>
  <c r="S34" i="7"/>
  <c r="R18" i="7"/>
  <c r="S21" i="7"/>
  <c r="P28" i="7"/>
  <c r="Q29" i="7"/>
  <c r="S19" i="7"/>
  <c r="R30" i="7"/>
  <c r="Q18" i="7"/>
  <c r="Q33" i="7"/>
  <c r="R28" i="7"/>
  <c r="P27" i="7"/>
  <c r="R19" i="7"/>
  <c r="Q30" i="7"/>
  <c r="Q31" i="7"/>
  <c r="R35" i="7"/>
  <c r="S36" i="7"/>
  <c r="P37" i="7"/>
  <c r="R14" i="7"/>
  <c r="Q17" i="7"/>
  <c r="P14" i="7"/>
  <c r="P34" i="7"/>
  <c r="Q14" i="7"/>
  <c r="R15" i="7"/>
  <c r="P31" i="7"/>
  <c r="Q28" i="7"/>
  <c r="P24" i="7"/>
  <c r="R22" i="7"/>
  <c r="R17" i="7"/>
  <c r="R16" i="7"/>
  <c r="P25" i="7"/>
  <c r="S26" i="7"/>
  <c r="Q22" i="7"/>
  <c r="Q20" i="7"/>
  <c r="R34" i="7"/>
  <c r="P15" i="7"/>
  <c r="P29" i="7"/>
  <c r="S15" i="7"/>
  <c r="S18" i="7"/>
  <c r="S24" i="7"/>
  <c r="S27" i="7"/>
  <c r="S20" i="7"/>
  <c r="S31" i="7"/>
  <c r="R27" i="7"/>
  <c r="Q13" i="7"/>
  <c r="R25" i="7"/>
  <c r="Q35" i="7"/>
  <c r="P26" i="7"/>
  <c r="S28" i="7"/>
  <c r="P20" i="7"/>
  <c r="S23" i="7"/>
  <c r="P35" i="7"/>
  <c r="P13" i="7"/>
  <c r="R29" i="7"/>
  <c r="P30" i="7"/>
  <c r="S16" i="7"/>
  <c r="S25" i="7"/>
  <c r="R37" i="7"/>
  <c r="R13" i="7"/>
  <c r="P19" i="7"/>
  <c r="Q37" i="7"/>
  <c r="Q21" i="7"/>
  <c r="S37" i="7"/>
  <c r="P16" i="7"/>
  <c r="S14" i="7"/>
  <c r="Q26" i="7"/>
  <c r="S22" i="7"/>
  <c r="S32" i="7"/>
  <c r="Q34" i="7"/>
  <c r="R32" i="7"/>
  <c r="R23" i="7"/>
  <c r="Q19" i="7"/>
  <c r="Q15" i="7"/>
  <c r="R20" i="7"/>
  <c r="R21" i="7"/>
  <c r="S17" i="7"/>
  <c r="Q27" i="7"/>
  <c r="P17" i="7"/>
  <c r="Q36" i="7"/>
  <c r="P32" i="7"/>
  <c r="S13" i="7"/>
  <c r="R26" i="7"/>
  <c r="P18" i="7"/>
  <c r="P36" i="7"/>
  <c r="S35" i="7"/>
  <c r="R31" i="7"/>
  <c r="Q16" i="7"/>
  <c r="P33" i="7"/>
  <c r="Q23" i="7"/>
  <c r="S33" i="7"/>
  <c r="J8" i="7" l="1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T9" i="7"/>
  <c r="T11" i="7"/>
  <c r="T13" i="7"/>
  <c r="T15" i="7"/>
  <c r="T17" i="7"/>
  <c r="T19" i="7"/>
  <c r="T21" i="7"/>
  <c r="T23" i="7"/>
  <c r="T25" i="7"/>
  <c r="T27" i="7"/>
  <c r="T29" i="7"/>
  <c r="T31" i="7"/>
  <c r="T33" i="7"/>
  <c r="T35" i="7"/>
  <c r="T37" i="7"/>
  <c r="L6" i="7"/>
  <c r="M6" i="7"/>
  <c r="N6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O24" i="7" l="1"/>
  <c r="O36" i="7"/>
  <c r="O32" i="7"/>
  <c r="O28" i="7"/>
  <c r="O22" i="7"/>
  <c r="O18" i="7"/>
  <c r="O14" i="7"/>
  <c r="O8" i="7"/>
  <c r="O34" i="7"/>
  <c r="O30" i="7"/>
  <c r="O26" i="7"/>
  <c r="O20" i="7"/>
  <c r="O16" i="7"/>
  <c r="O12" i="7"/>
  <c r="O10" i="7"/>
  <c r="O17" i="7"/>
  <c r="O15" i="7"/>
  <c r="O13" i="7"/>
  <c r="O11" i="7"/>
  <c r="O37" i="7"/>
  <c r="O35" i="7"/>
  <c r="O27" i="7"/>
  <c r="O23" i="7"/>
  <c r="O21" i="7"/>
  <c r="O19" i="7"/>
  <c r="O29" i="7"/>
  <c r="O31" i="7"/>
  <c r="O33" i="7"/>
  <c r="O25" i="7"/>
  <c r="T32" i="7"/>
  <c r="T24" i="7"/>
  <c r="T16" i="7"/>
  <c r="T8" i="7"/>
  <c r="T30" i="7"/>
  <c r="T22" i="7"/>
  <c r="T14" i="7"/>
  <c r="T36" i="7"/>
  <c r="T28" i="7"/>
  <c r="T20" i="7"/>
  <c r="T12" i="7"/>
  <c r="T34" i="7"/>
  <c r="T26" i="7"/>
  <c r="T18" i="7"/>
  <c r="T10" i="7"/>
  <c r="O9" i="7"/>
  <c r="Z6" i="11"/>
  <c r="Y6" i="11"/>
  <c r="X5" i="11"/>
  <c r="AQ17" i="12" l="1"/>
  <c r="AN17" i="12"/>
  <c r="AK17" i="12"/>
  <c r="AH17" i="12"/>
  <c r="AE17" i="12"/>
  <c r="AB17" i="12"/>
  <c r="Y17" i="12"/>
  <c r="V17" i="12"/>
  <c r="S17" i="12"/>
  <c r="P17" i="12"/>
  <c r="AQ16" i="12"/>
  <c r="AN16" i="12"/>
  <c r="AK16" i="12"/>
  <c r="AH16" i="12"/>
  <c r="AE16" i="12"/>
  <c r="AB16" i="12"/>
  <c r="Y16" i="12"/>
  <c r="V16" i="12"/>
  <c r="S16" i="12"/>
  <c r="P16" i="12"/>
  <c r="AQ15" i="12"/>
  <c r="AN15" i="12"/>
  <c r="AK15" i="12"/>
  <c r="AH15" i="12"/>
  <c r="AE15" i="12"/>
  <c r="AB15" i="12"/>
  <c r="Y15" i="12"/>
  <c r="V15" i="12"/>
  <c r="S15" i="12"/>
  <c r="P15" i="12"/>
  <c r="AQ14" i="12"/>
  <c r="AN14" i="12"/>
  <c r="AK14" i="12"/>
  <c r="AH14" i="12"/>
  <c r="AE14" i="12"/>
  <c r="AB14" i="12"/>
  <c r="Y14" i="12"/>
  <c r="V14" i="12"/>
  <c r="S14" i="12"/>
  <c r="P14" i="12"/>
  <c r="AQ13" i="12"/>
  <c r="AN13" i="12"/>
  <c r="AK13" i="12"/>
  <c r="AH13" i="12"/>
  <c r="AE13" i="12"/>
  <c r="AB13" i="12"/>
  <c r="Y13" i="12"/>
  <c r="V13" i="12"/>
  <c r="S13" i="12"/>
  <c r="P13" i="12"/>
  <c r="AQ12" i="12"/>
  <c r="AN12" i="12"/>
  <c r="AK12" i="12"/>
  <c r="AH12" i="12"/>
  <c r="AE12" i="12"/>
  <c r="AB12" i="12"/>
  <c r="Y12" i="12"/>
  <c r="V12" i="12"/>
  <c r="S12" i="12"/>
  <c r="P12" i="12"/>
  <c r="AQ11" i="12"/>
  <c r="AN11" i="12"/>
  <c r="AK11" i="12"/>
  <c r="AH11" i="12"/>
  <c r="AE11" i="12"/>
  <c r="AB11" i="12"/>
  <c r="Y11" i="12"/>
  <c r="V11" i="12"/>
  <c r="S11" i="12"/>
  <c r="P11" i="12"/>
  <c r="AQ10" i="12"/>
  <c r="AN10" i="12"/>
  <c r="AK10" i="12"/>
  <c r="AH10" i="12"/>
  <c r="AE10" i="12"/>
  <c r="AB10" i="12"/>
  <c r="Y10" i="12"/>
  <c r="V10" i="12"/>
  <c r="S10" i="12"/>
  <c r="P10" i="12"/>
  <c r="AQ9" i="12"/>
  <c r="AN9" i="12"/>
  <c r="AK9" i="12"/>
  <c r="AH9" i="12"/>
  <c r="AE9" i="12"/>
  <c r="AB9" i="12"/>
  <c r="Y9" i="12"/>
  <c r="V9" i="12"/>
  <c r="S9" i="12"/>
  <c r="P9" i="12"/>
  <c r="AQ8" i="12"/>
  <c r="AN8" i="12"/>
  <c r="AK8" i="12"/>
  <c r="AH8" i="12"/>
  <c r="AE8" i="12"/>
  <c r="AB8" i="12"/>
  <c r="Y8" i="12"/>
  <c r="V8" i="12"/>
  <c r="S8" i="12"/>
  <c r="P8" i="12"/>
  <c r="AQ7" i="12"/>
  <c r="AN7" i="12"/>
  <c r="AK7" i="12"/>
  <c r="AH7" i="12"/>
  <c r="AE7" i="12"/>
  <c r="AB7" i="12"/>
  <c r="Y7" i="12"/>
  <c r="V7" i="12"/>
  <c r="S7" i="12"/>
  <c r="P7" i="12"/>
  <c r="AQ6" i="12"/>
  <c r="AN6" i="12"/>
  <c r="AK6" i="12"/>
  <c r="AH6" i="12"/>
  <c r="AE6" i="12"/>
  <c r="AB6" i="12"/>
  <c r="Y6" i="12"/>
  <c r="V6" i="12"/>
  <c r="S6" i="12"/>
  <c r="P6" i="12"/>
  <c r="AQ5" i="12"/>
  <c r="AN5" i="12"/>
  <c r="AK5" i="12"/>
  <c r="AH5" i="12"/>
  <c r="AE5" i="12"/>
  <c r="AB5" i="12"/>
  <c r="Y5" i="12"/>
  <c r="V5" i="12"/>
  <c r="S5" i="12"/>
  <c r="P5" i="12"/>
  <c r="AH8" i="11"/>
  <c r="AH9" i="11"/>
  <c r="AH10" i="11"/>
  <c r="AH11" i="11"/>
  <c r="AH12" i="11"/>
  <c r="AH13" i="11"/>
  <c r="AH14" i="11"/>
  <c r="AH15" i="11"/>
  <c r="AH16" i="11"/>
  <c r="AH17" i="11"/>
  <c r="AH18" i="11"/>
  <c r="AH19" i="11"/>
  <c r="AH20" i="11"/>
  <c r="AH21" i="11"/>
  <c r="AH22" i="11"/>
  <c r="AH23" i="11"/>
  <c r="AH24" i="11"/>
  <c r="AH25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Y8" i="11"/>
  <c r="AB8" i="11" s="1"/>
  <c r="AC8" i="11" s="1"/>
  <c r="Y9" i="11"/>
  <c r="AB9" i="11" s="1"/>
  <c r="AC9" i="11" s="1"/>
  <c r="Y10" i="11"/>
  <c r="AB10" i="11" s="1"/>
  <c r="AC10" i="11" s="1"/>
  <c r="Y11" i="11"/>
  <c r="AB11" i="11" s="1"/>
  <c r="AC11" i="11" s="1"/>
  <c r="Y12" i="11"/>
  <c r="AB12" i="11" s="1"/>
  <c r="AC12" i="11" s="1"/>
  <c r="Y13" i="11"/>
  <c r="AB13" i="11" s="1"/>
  <c r="AC13" i="11" s="1"/>
  <c r="Y14" i="11"/>
  <c r="AB14" i="11" s="1"/>
  <c r="AC14" i="11" s="1"/>
  <c r="Y15" i="11"/>
  <c r="AB15" i="11" s="1"/>
  <c r="AC15" i="11" s="1"/>
  <c r="Y16" i="11"/>
  <c r="AB16" i="11" s="1"/>
  <c r="AC16" i="11" s="1"/>
  <c r="Y17" i="11"/>
  <c r="AB17" i="11" s="1"/>
  <c r="AC17" i="11" s="1"/>
  <c r="Y18" i="11"/>
  <c r="AB18" i="11" s="1"/>
  <c r="AC18" i="11" s="1"/>
  <c r="Y19" i="11"/>
  <c r="AB19" i="11" s="1"/>
  <c r="AC19" i="11" s="1"/>
  <c r="Y20" i="11"/>
  <c r="AB20" i="11" s="1"/>
  <c r="AC20" i="11" s="1"/>
  <c r="Y21" i="11"/>
  <c r="AB21" i="11" s="1"/>
  <c r="AC21" i="11" s="1"/>
  <c r="Y22" i="11"/>
  <c r="AB22" i="11" s="1"/>
  <c r="AC22" i="11" s="1"/>
  <c r="Y23" i="11"/>
  <c r="AB23" i="11" s="1"/>
  <c r="AC23" i="11" s="1"/>
  <c r="Y24" i="11"/>
  <c r="AB24" i="11" s="1"/>
  <c r="AC24" i="11" s="1"/>
  <c r="Y25" i="11"/>
  <c r="AB25" i="11" s="1"/>
  <c r="AC25" i="11" s="1"/>
  <c r="M6" i="12" l="1"/>
  <c r="M10" i="12"/>
  <c r="M14" i="12"/>
  <c r="M7" i="12"/>
  <c r="M11" i="12"/>
  <c r="M15" i="12"/>
  <c r="M8" i="12"/>
  <c r="M12" i="12"/>
  <c r="M16" i="12"/>
  <c r="M9" i="12"/>
  <c r="M13" i="12"/>
  <c r="M17" i="12"/>
  <c r="M5" i="12"/>
  <c r="Z7" i="11"/>
  <c r="Z5" i="11" s="1"/>
  <c r="Y7" i="11"/>
  <c r="Y5" i="11" s="1"/>
  <c r="AG5" i="11"/>
  <c r="AF5" i="11"/>
  <c r="AH7" i="11" l="1"/>
  <c r="AB7" i="11"/>
  <c r="AC7" i="11" s="1"/>
  <c r="AE5" i="11" l="1"/>
  <c r="O9" i="4" l="1"/>
  <c r="N9" i="4"/>
  <c r="N12" i="4"/>
  <c r="N11" i="4"/>
  <c r="I63" i="9" l="1"/>
  <c r="I64" i="9"/>
  <c r="H7" i="7" s="1"/>
  <c r="R7" i="7" s="1"/>
  <c r="I65" i="9"/>
  <c r="I7" i="7" s="1"/>
  <c r="S7" i="7" s="1"/>
  <c r="I62" i="9" l="1"/>
  <c r="G7" i="7" s="1"/>
  <c r="Q7" i="7" s="1"/>
  <c r="I60" i="9"/>
  <c r="I59" i="9"/>
  <c r="I58" i="9"/>
  <c r="I56" i="9"/>
  <c r="I55" i="9"/>
  <c r="I54" i="9"/>
  <c r="I52" i="9"/>
  <c r="I51" i="9"/>
  <c r="I50" i="9"/>
  <c r="I48" i="9"/>
  <c r="I47" i="9"/>
  <c r="I46" i="9"/>
  <c r="I44" i="9"/>
  <c r="I43" i="9"/>
  <c r="I42" i="9"/>
  <c r="I41" i="9"/>
  <c r="I39" i="9"/>
  <c r="I38" i="9"/>
  <c r="I37" i="9"/>
  <c r="I34" i="9"/>
  <c r="I33" i="9"/>
  <c r="I32" i="9"/>
  <c r="I30" i="9"/>
  <c r="I29" i="9"/>
  <c r="I28" i="9"/>
  <c r="I25" i="9"/>
  <c r="I24" i="9"/>
  <c r="I23" i="9"/>
  <c r="I21" i="9"/>
  <c r="I20" i="9"/>
  <c r="I18" i="9"/>
  <c r="L36" i="9" l="1"/>
  <c r="S6" i="7"/>
  <c r="I6" i="7"/>
  <c r="H6" i="7"/>
  <c r="R6" i="7"/>
  <c r="G6" i="7"/>
  <c r="L40" i="9"/>
  <c r="L31" i="9"/>
  <c r="L27" i="9"/>
  <c r="L19" i="9"/>
  <c r="L22" i="9"/>
  <c r="L45" i="9"/>
  <c r="L53" i="9"/>
  <c r="I61" i="9"/>
  <c r="L61" i="9"/>
  <c r="L49" i="9"/>
  <c r="L57" i="9"/>
  <c r="I53" i="9"/>
  <c r="I45" i="9"/>
  <c r="I49" i="9"/>
  <c r="I36" i="9"/>
  <c r="I40" i="9"/>
  <c r="I19" i="9"/>
  <c r="I27" i="9"/>
  <c r="I31" i="9"/>
  <c r="I57" i="9"/>
  <c r="I22" i="9"/>
  <c r="O8" i="4"/>
  <c r="N17" i="4"/>
  <c r="M17" i="4" s="1"/>
  <c r="M16" i="4" s="1"/>
  <c r="N15" i="4"/>
  <c r="O15" i="4"/>
  <c r="O14" i="4"/>
  <c r="N14" i="4"/>
  <c r="M11" i="4"/>
  <c r="O16" i="4"/>
  <c r="M12" i="4"/>
  <c r="O10" i="4"/>
  <c r="M15" i="4" l="1"/>
  <c r="N13" i="4"/>
  <c r="L35" i="9"/>
  <c r="Q6" i="7"/>
  <c r="L26" i="9"/>
  <c r="I26" i="9"/>
  <c r="I35" i="9"/>
  <c r="N10" i="4"/>
  <c r="N16" i="4"/>
  <c r="M14" i="4"/>
  <c r="M13" i="4" s="1"/>
  <c r="O13" i="4"/>
  <c r="M9" i="4"/>
  <c r="M8" i="4" s="1"/>
  <c r="P8" i="4" s="1"/>
  <c r="N8" i="4"/>
  <c r="M10" i="4"/>
  <c r="O7" i="4"/>
  <c r="O6" i="4" l="1"/>
  <c r="D57" i="9"/>
  <c r="F7" i="7"/>
  <c r="J7" i="7" s="1"/>
  <c r="N7" i="4"/>
  <c r="N6" i="4" s="1"/>
  <c r="P13" i="4"/>
  <c r="M7" i="4"/>
  <c r="M6" i="4" s="1"/>
  <c r="F6" i="7" l="1"/>
  <c r="E6" i="7" s="1"/>
  <c r="E7" i="7"/>
  <c r="I16" i="9"/>
  <c r="K16" i="4"/>
  <c r="J16" i="4"/>
  <c r="K13" i="4"/>
  <c r="J13" i="4"/>
  <c r="K10" i="4"/>
  <c r="J10" i="4"/>
  <c r="K8" i="4"/>
  <c r="J8" i="4"/>
  <c r="F17" i="4"/>
  <c r="F16" i="4" s="1"/>
  <c r="H16" i="4"/>
  <c r="G16" i="4"/>
  <c r="F15" i="4"/>
  <c r="F14" i="4"/>
  <c r="H13" i="4"/>
  <c r="G13" i="4"/>
  <c r="F12" i="4"/>
  <c r="F11" i="4"/>
  <c r="H10" i="4"/>
  <c r="G10" i="4"/>
  <c r="F9" i="4"/>
  <c r="F8" i="4" s="1"/>
  <c r="H8" i="4"/>
  <c r="G8" i="4"/>
  <c r="G7" i="4" l="1"/>
  <c r="G6" i="4" s="1"/>
  <c r="H7" i="4"/>
  <c r="H6" i="4" s="1"/>
  <c r="F10" i="4"/>
  <c r="F7" i="4" s="1"/>
  <c r="J7" i="4"/>
  <c r="J6" i="4" s="1"/>
  <c r="F13" i="4"/>
  <c r="I13" i="4" s="1"/>
  <c r="I8" i="4"/>
  <c r="K7" i="4"/>
  <c r="K6" i="4" s="1"/>
  <c r="F6" i="4" l="1"/>
  <c r="AD5" i="11"/>
  <c r="L17" i="9"/>
  <c r="J44" i="9"/>
  <c r="K7" i="7"/>
  <c r="P7" i="7" s="1"/>
  <c r="L16" i="9" l="1"/>
  <c r="C10" i="9"/>
  <c r="P6" i="7"/>
  <c r="O6" i="7" s="1"/>
  <c r="O7" i="7"/>
  <c r="T7" i="7"/>
  <c r="K6" i="7"/>
  <c r="C9" i="9" l="1"/>
  <c r="D9" i="9"/>
  <c r="J9" i="9" s="1"/>
  <c r="AH6" i="11" l="1"/>
  <c r="AH5" i="11" s="1"/>
  <c r="AB6" i="11"/>
  <c r="AC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HRDK</author>
  </authors>
  <commentList>
    <comment ref="E9" authorId="0" shapeId="0" xr:uid="{00000000-0006-0000-0000-000001000000}">
      <text>
        <r>
          <rPr>
            <b/>
            <sz val="14"/>
            <color indexed="10"/>
            <rFont val="맑은 고딕"/>
            <family val="3"/>
            <charset val="129"/>
          </rPr>
          <t>평균인원 or 연인원중 선택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O4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다수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능력단위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사용시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비중이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높은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능력단위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  <comment ref="P4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NCS </t>
        </r>
        <r>
          <rPr>
            <sz val="9"/>
            <color indexed="81"/>
            <rFont val="돋움"/>
            <family val="3"/>
            <charset val="129"/>
          </rPr>
          <t>레벨수준에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능력단위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높은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레벨로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표기</t>
        </r>
      </text>
    </comment>
  </commentList>
</comments>
</file>

<file path=xl/sharedStrings.xml><?xml version="1.0" encoding="utf-8"?>
<sst xmlns="http://schemas.openxmlformats.org/spreadsheetml/2006/main" count="11760" uniqueCount="3420">
  <si>
    <t>인건비</t>
    <phoneticPr fontId="9" type="noConversion"/>
  </si>
  <si>
    <t>훈련시설비</t>
    <phoneticPr fontId="9" type="noConversion"/>
  </si>
  <si>
    <t>훈련장비비</t>
    <phoneticPr fontId="9" type="noConversion"/>
  </si>
  <si>
    <t>프로그램개발비</t>
    <phoneticPr fontId="9" type="noConversion"/>
  </si>
  <si>
    <t>합계(A+B+C)</t>
    <phoneticPr fontId="9" type="noConversion"/>
  </si>
  <si>
    <t>정부지원금(원)</t>
    <phoneticPr fontId="9" type="noConversion"/>
  </si>
  <si>
    <t>대응투자금(원)</t>
    <phoneticPr fontId="9" type="noConversion"/>
  </si>
  <si>
    <t>합계(원)</t>
    <phoneticPr fontId="9" type="noConversion"/>
  </si>
  <si>
    <t>소계(B)</t>
    <phoneticPr fontId="9" type="noConversion"/>
  </si>
  <si>
    <t>운영비</t>
    <phoneticPr fontId="9" type="noConversion"/>
  </si>
  <si>
    <t>소계(C)</t>
    <phoneticPr fontId="9" type="noConversion"/>
  </si>
  <si>
    <t>대응 비율(%)</t>
    <phoneticPr fontId="9" type="noConversion"/>
  </si>
  <si>
    <t>기본</t>
    <phoneticPr fontId="9" type="noConversion"/>
  </si>
  <si>
    <t>소계</t>
    <phoneticPr fontId="9" type="noConversion"/>
  </si>
  <si>
    <t>훈련시설 
및 장비비</t>
    <phoneticPr fontId="9" type="noConversion"/>
  </si>
  <si>
    <t>소계(A)</t>
    <phoneticPr fontId="9" type="noConversion"/>
  </si>
  <si>
    <t>일반
운영비</t>
    <phoneticPr fontId="9" type="noConversion"/>
  </si>
  <si>
    <t>수료 실적</t>
    <phoneticPr fontId="9" type="noConversion"/>
  </si>
  <si>
    <r>
      <t xml:space="preserve">추가금
</t>
    </r>
    <r>
      <rPr>
        <sz val="12"/>
        <color rgb="FF000000"/>
        <rFont val="맑은 고딕"/>
        <family val="3"/>
        <charset val="129"/>
        <scheme val="minor"/>
      </rPr>
      <t>(과정당 2백, 최대 3천)</t>
    </r>
    <phoneticPr fontId="9" type="noConversion"/>
  </si>
  <si>
    <t>훈련비</t>
    <phoneticPr fontId="9" type="noConversion"/>
  </si>
  <si>
    <t>수당</t>
    <phoneticPr fontId="9" type="noConversion"/>
  </si>
  <si>
    <t>회차</t>
    <phoneticPr fontId="9" type="noConversion"/>
  </si>
  <si>
    <t>구분</t>
    <phoneticPr fontId="9" type="noConversion"/>
  </si>
  <si>
    <t>계</t>
    <phoneticPr fontId="9" type="noConversion"/>
  </si>
  <si>
    <t>강사료</t>
    <phoneticPr fontId="9" type="noConversion"/>
  </si>
  <si>
    <t>강사여비</t>
    <phoneticPr fontId="9" type="noConversion"/>
  </si>
  <si>
    <t>다과비</t>
    <phoneticPr fontId="9" type="noConversion"/>
  </si>
  <si>
    <t>제세공과금</t>
    <phoneticPr fontId="9" type="noConversion"/>
  </si>
  <si>
    <t>실습재료비</t>
    <phoneticPr fontId="9" type="noConversion"/>
  </si>
  <si>
    <t>교재구입비</t>
    <phoneticPr fontId="9" type="noConversion"/>
  </si>
  <si>
    <t>재해보험료</t>
    <phoneticPr fontId="9" type="noConversion"/>
  </si>
  <si>
    <t>항목</t>
    <phoneticPr fontId="9" type="noConversion"/>
  </si>
  <si>
    <t>조정사유</t>
    <phoneticPr fontId="9" type="noConversion"/>
  </si>
  <si>
    <t>기타</t>
    <phoneticPr fontId="9" type="noConversion"/>
  </si>
  <si>
    <t>피복비</t>
    <phoneticPr fontId="9" type="noConversion"/>
  </si>
  <si>
    <t>조정금액(B)</t>
    <phoneticPr fontId="9" type="noConversion"/>
  </si>
  <si>
    <t>계획인원</t>
    <phoneticPr fontId="9" type="noConversion"/>
  </si>
  <si>
    <t>600명</t>
    <phoneticPr fontId="9" type="noConversion"/>
  </si>
  <si>
    <t>14개</t>
    <phoneticPr fontId="9" type="noConversion"/>
  </si>
  <si>
    <t>지산맞 과정수</t>
    <phoneticPr fontId="9" type="noConversion"/>
  </si>
  <si>
    <t>프로그램
개발비</t>
    <phoneticPr fontId="9" type="noConversion"/>
  </si>
  <si>
    <t>구 분</t>
    <phoneticPr fontId="9" type="noConversion"/>
  </si>
  <si>
    <t>과정명</t>
    <phoneticPr fontId="9" type="noConversion"/>
  </si>
  <si>
    <t>훈련일수</t>
    <phoneticPr fontId="9" type="noConversion"/>
  </si>
  <si>
    <t>훈련시간</t>
    <phoneticPr fontId="9" type="noConversion"/>
  </si>
  <si>
    <t>훈련인원</t>
    <phoneticPr fontId="9" type="noConversion"/>
  </si>
  <si>
    <t>개설횟수</t>
    <phoneticPr fontId="9" type="noConversion"/>
  </si>
  <si>
    <t>연인원</t>
    <phoneticPr fontId="9" type="noConversion"/>
  </si>
  <si>
    <t>지원금</t>
    <phoneticPr fontId="9" type="noConversion"/>
  </si>
  <si>
    <t>훈련단가</t>
    <phoneticPr fontId="9" type="noConversion"/>
  </si>
  <si>
    <t>소항목</t>
    <phoneticPr fontId="9" type="noConversion"/>
  </si>
  <si>
    <t>세부항목</t>
    <phoneticPr fontId="9" type="noConversion"/>
  </si>
  <si>
    <t>단가</t>
    <phoneticPr fontId="9" type="noConversion"/>
  </si>
  <si>
    <t>개/명/시간</t>
    <phoneticPr fontId="9" type="noConversion"/>
  </si>
  <si>
    <t>보조인력활용비</t>
    <phoneticPr fontId="9" type="noConversion"/>
  </si>
  <si>
    <t>훈련시설 임차비</t>
    <phoneticPr fontId="9" type="noConversion"/>
  </si>
  <si>
    <t>임차비</t>
    <phoneticPr fontId="9" type="noConversion"/>
  </si>
  <si>
    <t>훈련장비 임차비</t>
    <phoneticPr fontId="9" type="noConversion"/>
  </si>
  <si>
    <t>내부강사료</t>
    <phoneticPr fontId="9" type="noConversion"/>
  </si>
  <si>
    <t>&lt;강사명&gt;</t>
    <phoneticPr fontId="9" type="noConversion"/>
  </si>
  <si>
    <t>외부강사료</t>
    <phoneticPr fontId="9" type="noConversion"/>
  </si>
  <si>
    <t>여비</t>
    <phoneticPr fontId="9" type="noConversion"/>
  </si>
  <si>
    <t>전담자 등 여비</t>
    <phoneticPr fontId="9" type="noConversion"/>
  </si>
  <si>
    <t>인쇄비</t>
    <phoneticPr fontId="9" type="noConversion"/>
  </si>
  <si>
    <t>구입비</t>
    <phoneticPr fontId="9" type="noConversion"/>
  </si>
  <si>
    <t>기타훈련비용</t>
    <phoneticPr fontId="9" type="noConversion"/>
  </si>
  <si>
    <t>훈련과정 일반운영비</t>
    <phoneticPr fontId="9" type="noConversion"/>
  </si>
  <si>
    <t>식비</t>
    <phoneticPr fontId="9" type="noConversion"/>
  </si>
  <si>
    <t>연번</t>
    <phoneticPr fontId="9" type="noConversion"/>
  </si>
  <si>
    <t>훈련과정명</t>
    <phoneticPr fontId="9" type="noConversion"/>
  </si>
  <si>
    <t>훈련
인원
(연인원)</t>
    <phoneticPr fontId="9" type="noConversion"/>
  </si>
  <si>
    <t>훈련
시간</t>
    <phoneticPr fontId="9" type="noConversion"/>
  </si>
  <si>
    <t>합계</t>
    <phoneticPr fontId="9" type="noConversion"/>
  </si>
  <si>
    <t>조정 금액(B)</t>
    <phoneticPr fontId="9" type="noConversion"/>
  </si>
  <si>
    <t>신청 금액(A)</t>
    <phoneticPr fontId="9" type="noConversion"/>
  </si>
  <si>
    <t xml:space="preserve">□  훈련비용 신청내역(총괄)                        </t>
    <phoneticPr fontId="9" type="noConversion"/>
  </si>
  <si>
    <t>승인 금액(A+B)</t>
    <phoneticPr fontId="9" type="noConversion"/>
  </si>
  <si>
    <r>
      <t xml:space="preserve">★ 문구 및 양식 절대 변경 금지(산식 있음)
★ 노란셀의 "숫자"만 작성 - 현재 숫자는 예시이므로 반드시 삭제하고 재작성 요망
</t>
    </r>
    <r>
      <rPr>
        <b/>
        <sz val="16"/>
        <rFont val="맑은 고딕"/>
        <family val="3"/>
        <charset val="129"/>
      </rPr>
      <t xml:space="preserve">★ "조정금액(B)" 및 "승인 금액(A+B)"란은 심사시 활용 </t>
    </r>
    <phoneticPr fontId="9" type="noConversion"/>
  </si>
  <si>
    <t>훈련비용</t>
    <phoneticPr fontId="9" type="noConversion"/>
  </si>
  <si>
    <t>(훈련과정 일반운영비를 제외한 훈련비의 
7% 이내)</t>
    <phoneticPr fontId="9" type="noConversion"/>
  </si>
  <si>
    <t>숙박비</t>
    <phoneticPr fontId="9" type="noConversion"/>
  </si>
  <si>
    <t>임금</t>
    <phoneticPr fontId="9" type="noConversion"/>
  </si>
  <si>
    <t>훈련수준</t>
    <phoneticPr fontId="9" type="noConversion"/>
  </si>
  <si>
    <t>A등급</t>
    <phoneticPr fontId="9" type="noConversion"/>
  </si>
  <si>
    <t>B등급</t>
    <phoneticPr fontId="9" type="noConversion"/>
  </si>
  <si>
    <t>C등급</t>
    <phoneticPr fontId="9" type="noConversion"/>
  </si>
  <si>
    <t>NCS코드</t>
    <phoneticPr fontId="9" type="noConversion"/>
  </si>
  <si>
    <t>대분류</t>
    <phoneticPr fontId="9" type="noConversion"/>
  </si>
  <si>
    <t>중분류</t>
    <phoneticPr fontId="9" type="noConversion"/>
  </si>
  <si>
    <t>소분류</t>
    <phoneticPr fontId="9" type="noConversion"/>
  </si>
  <si>
    <t>NCS코드(대)</t>
    <phoneticPr fontId="9" type="noConversion"/>
  </si>
  <si>
    <t>NCS코드(대중)</t>
    <phoneticPr fontId="9" type="noConversion"/>
  </si>
  <si>
    <t>NCS코드(대중소)</t>
    <phoneticPr fontId="9" type="noConversion"/>
  </si>
  <si>
    <t>대분류명</t>
    <phoneticPr fontId="9" type="noConversion"/>
  </si>
  <si>
    <t>중분류명</t>
    <phoneticPr fontId="9" type="noConversion"/>
  </si>
  <si>
    <t>소분류명</t>
    <phoneticPr fontId="9" type="noConversion"/>
  </si>
  <si>
    <t>010101</t>
  </si>
  <si>
    <t>01</t>
  </si>
  <si>
    <t>010102</t>
  </si>
  <si>
    <t>020101</t>
  </si>
  <si>
    <t>02</t>
  </si>
  <si>
    <t>020102</t>
  </si>
  <si>
    <t>020103</t>
  </si>
  <si>
    <t>020201</t>
  </si>
  <si>
    <t>020202</t>
  </si>
  <si>
    <t>020203</t>
  </si>
  <si>
    <t>020301</t>
  </si>
  <si>
    <t>020302</t>
  </si>
  <si>
    <t>020401</t>
  </si>
  <si>
    <t>020402</t>
  </si>
  <si>
    <t>020403</t>
  </si>
  <si>
    <t>030101</t>
  </si>
  <si>
    <t>03</t>
  </si>
  <si>
    <t>030102</t>
  </si>
  <si>
    <t>030103</t>
  </si>
  <si>
    <t>030104</t>
  </si>
  <si>
    <t>030105</t>
  </si>
  <si>
    <t>030106</t>
  </si>
  <si>
    <t>030201</t>
  </si>
  <si>
    <t>030202</t>
  </si>
  <si>
    <t>030203</t>
  </si>
  <si>
    <t>040101</t>
  </si>
  <si>
    <t>04</t>
  </si>
  <si>
    <t>040201</t>
  </si>
  <si>
    <t>040202</t>
  </si>
  <si>
    <t>040301</t>
  </si>
  <si>
    <t>040302</t>
  </si>
  <si>
    <t>050101</t>
  </si>
  <si>
    <t>05</t>
  </si>
  <si>
    <t>050102</t>
  </si>
  <si>
    <t>050201</t>
  </si>
  <si>
    <t>050202</t>
  </si>
  <si>
    <t>050203</t>
  </si>
  <si>
    <t>스마트재난관리</t>
    <phoneticPr fontId="9" type="noConversion"/>
  </si>
  <si>
    <t>060101</t>
  </si>
  <si>
    <t>06</t>
  </si>
  <si>
    <t>060102</t>
  </si>
  <si>
    <t>060103</t>
  </si>
  <si>
    <t>060201</t>
  </si>
  <si>
    <t>060202</t>
  </si>
  <si>
    <t>060203</t>
  </si>
  <si>
    <t>060204</t>
  </si>
  <si>
    <t>070101</t>
  </si>
  <si>
    <t>07</t>
  </si>
  <si>
    <t>070102</t>
  </si>
  <si>
    <t>070201</t>
  </si>
  <si>
    <t>070202</t>
  </si>
  <si>
    <t>070203</t>
  </si>
  <si>
    <t>070301</t>
  </si>
  <si>
    <t>080101</t>
  </si>
  <si>
    <t>08</t>
  </si>
  <si>
    <t>080102</t>
  </si>
  <si>
    <t>080103</t>
  </si>
  <si>
    <t>080104</t>
  </si>
  <si>
    <t>080201</t>
  </si>
  <si>
    <t>080301</t>
  </si>
  <si>
    <t>080302</t>
  </si>
  <si>
    <t>080303</t>
  </si>
  <si>
    <t>080304</t>
  </si>
  <si>
    <t>090101</t>
  </si>
  <si>
    <t>09</t>
  </si>
  <si>
    <t>090201</t>
  </si>
  <si>
    <t>090202</t>
  </si>
  <si>
    <t>090301</t>
  </si>
  <si>
    <t>090302</t>
  </si>
  <si>
    <t>090401</t>
  </si>
  <si>
    <t>090402</t>
  </si>
  <si>
    <t>090403</t>
  </si>
  <si>
    <t>100101</t>
  </si>
  <si>
    <t>10</t>
  </si>
  <si>
    <t>100201</t>
  </si>
  <si>
    <t>100202</t>
  </si>
  <si>
    <t>100203</t>
  </si>
  <si>
    <t>100204</t>
  </si>
  <si>
    <t>100301</t>
  </si>
  <si>
    <t>100302</t>
  </si>
  <si>
    <t>100303</t>
  </si>
  <si>
    <t>110101</t>
  </si>
  <si>
    <t>11</t>
  </si>
  <si>
    <t>110201</t>
  </si>
  <si>
    <t>120101</t>
  </si>
  <si>
    <t>12</t>
  </si>
  <si>
    <t>120201</t>
  </si>
  <si>
    <t>120202</t>
  </si>
  <si>
    <t>120301</t>
  </si>
  <si>
    <t>120302</t>
  </si>
  <si>
    <t>120303</t>
  </si>
  <si>
    <t>120304</t>
  </si>
  <si>
    <t>120401</t>
  </si>
  <si>
    <t>120402</t>
  </si>
  <si>
    <t>120403</t>
  </si>
  <si>
    <t>120404</t>
  </si>
  <si>
    <t>120405</t>
  </si>
  <si>
    <t>130101</t>
  </si>
  <si>
    <t>13</t>
  </si>
  <si>
    <t>130102</t>
  </si>
  <si>
    <t>130103</t>
  </si>
  <si>
    <t>140101</t>
  </si>
  <si>
    <t>14</t>
  </si>
  <si>
    <t>140102</t>
  </si>
  <si>
    <t>140103</t>
  </si>
  <si>
    <t>140201</t>
  </si>
  <si>
    <t>140202</t>
  </si>
  <si>
    <t>140203</t>
  </si>
  <si>
    <t>140301</t>
  </si>
  <si>
    <t>140302</t>
  </si>
  <si>
    <t>140303</t>
  </si>
  <si>
    <t>140401</t>
  </si>
  <si>
    <t>140402</t>
  </si>
  <si>
    <t>140403</t>
  </si>
  <si>
    <t>140501</t>
  </si>
  <si>
    <t>140601</t>
  </si>
  <si>
    <t>140602</t>
  </si>
  <si>
    <t>140603</t>
  </si>
  <si>
    <t>140604</t>
  </si>
  <si>
    <t>140701</t>
  </si>
  <si>
    <t>140702</t>
  </si>
  <si>
    <t>140703</t>
  </si>
  <si>
    <t>140704</t>
  </si>
  <si>
    <t>140705</t>
  </si>
  <si>
    <t>140706</t>
  </si>
  <si>
    <t>140801</t>
  </si>
  <si>
    <t>140802</t>
  </si>
  <si>
    <t>140803</t>
  </si>
  <si>
    <t>140804</t>
  </si>
  <si>
    <t>140805</t>
  </si>
  <si>
    <t>건설</t>
    <phoneticPr fontId="9" type="noConversion"/>
  </si>
  <si>
    <t>해양자원</t>
    <phoneticPr fontId="9" type="noConversion"/>
  </si>
  <si>
    <t>150101</t>
  </si>
  <si>
    <t>15</t>
  </si>
  <si>
    <t>150102</t>
  </si>
  <si>
    <t>150201</t>
  </si>
  <si>
    <t>150202</t>
  </si>
  <si>
    <t>150301</t>
  </si>
  <si>
    <t>150302</t>
  </si>
  <si>
    <t>150401</t>
  </si>
  <si>
    <t>150501</t>
  </si>
  <si>
    <t>150502</t>
  </si>
  <si>
    <t>150503</t>
  </si>
  <si>
    <t>150601</t>
  </si>
  <si>
    <t>150602</t>
  </si>
  <si>
    <t>150603</t>
  </si>
  <si>
    <t>150604</t>
  </si>
  <si>
    <t>150605</t>
  </si>
  <si>
    <t>150701</t>
  </si>
  <si>
    <t>150702</t>
  </si>
  <si>
    <t>150801</t>
  </si>
  <si>
    <t>150802</t>
  </si>
  <si>
    <t>150803</t>
  </si>
  <si>
    <t>150804</t>
  </si>
  <si>
    <t>150805</t>
  </si>
  <si>
    <t>150806</t>
  </si>
  <si>
    <t>150807</t>
  </si>
  <si>
    <t>150808</t>
  </si>
  <si>
    <t>150901</t>
  </si>
  <si>
    <t>150902</t>
  </si>
  <si>
    <t>150903</t>
  </si>
  <si>
    <t>150904</t>
  </si>
  <si>
    <t>151000</t>
  </si>
  <si>
    <t>151001</t>
  </si>
  <si>
    <t>151002</t>
  </si>
  <si>
    <t>151003</t>
  </si>
  <si>
    <t>151101</t>
  </si>
  <si>
    <t>151102</t>
  </si>
  <si>
    <t>151103</t>
  </si>
  <si>
    <t>160101</t>
  </si>
  <si>
    <t>16</t>
  </si>
  <si>
    <t>160102</t>
  </si>
  <si>
    <t>160103</t>
  </si>
  <si>
    <t>160104</t>
  </si>
  <si>
    <t>160105</t>
  </si>
  <si>
    <t>160106</t>
  </si>
  <si>
    <t>160200</t>
  </si>
  <si>
    <t>160203</t>
  </si>
  <si>
    <t>160204</t>
  </si>
  <si>
    <t>160205</t>
  </si>
  <si>
    <t>170101</t>
  </si>
  <si>
    <t>17</t>
  </si>
  <si>
    <t>170102</t>
  </si>
  <si>
    <t>170103</t>
  </si>
  <si>
    <t>170200</t>
  </si>
  <si>
    <t>170201</t>
  </si>
  <si>
    <t>170202</t>
  </si>
  <si>
    <t>170203</t>
  </si>
  <si>
    <t>고무제품제조</t>
    <phoneticPr fontId="9" type="noConversion"/>
  </si>
  <si>
    <t>170300</t>
  </si>
  <si>
    <t>170301</t>
  </si>
  <si>
    <t>170302</t>
  </si>
  <si>
    <t>170306</t>
  </si>
  <si>
    <t>170307</t>
  </si>
  <si>
    <t>170401</t>
  </si>
  <si>
    <t>170402</t>
  </si>
  <si>
    <t>170501</t>
  </si>
  <si>
    <t>170502</t>
  </si>
  <si>
    <t>170503</t>
  </si>
  <si>
    <t>180101</t>
  </si>
  <si>
    <t>18</t>
  </si>
  <si>
    <t>180102</t>
  </si>
  <si>
    <t>180103</t>
  </si>
  <si>
    <t>180201</t>
  </si>
  <si>
    <t>180202</t>
  </si>
  <si>
    <t>180203</t>
  </si>
  <si>
    <t>180204</t>
  </si>
  <si>
    <t>180301</t>
  </si>
  <si>
    <t>190101</t>
  </si>
  <si>
    <t>19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</si>
  <si>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</si>
  <si>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</si>
  <si>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</si>
  <si>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</si>
  <si>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</si>
  <si>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</si>
  <si>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</si>
  <si>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</si>
  <si>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</si>
  <si>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190111</t>
  </si>
  <si>
    <t>190112</t>
  </si>
  <si>
    <t>190113</t>
  </si>
  <si>
    <t>190114</t>
  </si>
  <si>
    <t>190201</t>
  </si>
  <si>
    <t>190202</t>
  </si>
  <si>
    <t>190203</t>
  </si>
  <si>
    <t>190301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</si>
  <si>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</si>
  <si>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</si>
  <si>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</si>
  <si>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</si>
  <si>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</si>
  <si>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</si>
  <si>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</si>
  <si>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</si>
  <si>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</si>
  <si>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</si>
  <si>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</si>
  <si>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</si>
  <si>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</si>
  <si>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</si>
  <si>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</si>
  <si>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</si>
  <si>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190318</t>
  </si>
  <si>
    <t>190319</t>
  </si>
  <si>
    <t>200101</t>
  </si>
  <si>
    <t>20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</si>
  <si>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</si>
  <si>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</si>
  <si>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</si>
  <si>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</si>
  <si>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</si>
  <si>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</si>
  <si>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</si>
  <si>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</si>
  <si>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</si>
  <si>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200201</t>
  </si>
  <si>
    <t>200202</t>
  </si>
  <si>
    <t>200203</t>
  </si>
  <si>
    <t>200204</t>
  </si>
  <si>
    <t>200301</t>
  </si>
  <si>
    <t>200302</t>
  </si>
  <si>
    <t>200303</t>
  </si>
  <si>
    <t>210101</t>
  </si>
  <si>
    <t>21</t>
  </si>
  <si>
    <t>210102</t>
  </si>
  <si>
    <t>210103</t>
  </si>
  <si>
    <t>210201</t>
  </si>
  <si>
    <t>220101</t>
  </si>
  <si>
    <t>22</t>
  </si>
  <si>
    <t>220102</t>
  </si>
  <si>
    <t>220201</t>
  </si>
  <si>
    <t>220202</t>
  </si>
  <si>
    <t>230101</t>
  </si>
  <si>
    <t>23</t>
  </si>
  <si>
    <t>230102</t>
  </si>
  <si>
    <t>230103</t>
  </si>
  <si>
    <t>230104</t>
  </si>
  <si>
    <t>230105</t>
  </si>
  <si>
    <t>230201</t>
  </si>
  <si>
    <t>230301</t>
  </si>
  <si>
    <t>230401</t>
  </si>
  <si>
    <t>230402</t>
  </si>
  <si>
    <t>230501</t>
  </si>
  <si>
    <t>230502</t>
  </si>
  <si>
    <t>230503</t>
  </si>
  <si>
    <t>230504</t>
  </si>
  <si>
    <t>230505</t>
  </si>
  <si>
    <t>230506</t>
  </si>
  <si>
    <t>230507</t>
  </si>
  <si>
    <t>230601</t>
  </si>
  <si>
    <t>230602</t>
  </si>
  <si>
    <t>230603</t>
  </si>
  <si>
    <t>240101</t>
  </si>
  <si>
    <t>24</t>
  </si>
  <si>
    <t>240102</t>
  </si>
  <si>
    <t>240103</t>
  </si>
  <si>
    <t>240104</t>
  </si>
  <si>
    <t>240201</t>
  </si>
  <si>
    <t>240202</t>
  </si>
  <si>
    <t>240301</t>
  </si>
  <si>
    <t>240302</t>
  </si>
  <si>
    <t>240303</t>
  </si>
  <si>
    <t>240401</t>
  </si>
  <si>
    <t>240402</t>
  </si>
  <si>
    <t>240403</t>
  </si>
  <si>
    <t>240404</t>
  </si>
  <si>
    <t>기준단가 
대비비율(%)</t>
    <phoneticPr fontId="9" type="noConversion"/>
  </si>
  <si>
    <t>훈련구분
(일반/지역특화/신산업)</t>
    <phoneticPr fontId="9" type="noConversion"/>
  </si>
  <si>
    <t>NCS 분류
(소분류)</t>
    <phoneticPr fontId="9" type="noConversion"/>
  </si>
  <si>
    <t>NCS
기준단가</t>
    <phoneticPr fontId="9" type="noConversion"/>
  </si>
  <si>
    <t>금액</t>
    <phoneticPr fontId="9" type="noConversion"/>
  </si>
  <si>
    <t>조정 사유</t>
    <phoneticPr fontId="9" type="noConversion"/>
  </si>
  <si>
    <t>훈련구분
(향상/채용예정자)</t>
    <phoneticPr fontId="9" type="noConversion"/>
  </si>
  <si>
    <t>향상</t>
    <phoneticPr fontId="9" type="noConversion"/>
  </si>
  <si>
    <r>
      <t xml:space="preserve">★ 문구 및 양식 절대 변경 금지(산식 있음), 행이 부족한 경우 항목내 행추가만 가능
★ 노란셀만 작성 - 현재 숫자는 예시이므로 반드시 삭제하고 재작성 요망
</t>
    </r>
    <r>
      <rPr>
        <sz val="14"/>
        <rFont val="맑은 고딕"/>
        <family val="3"/>
        <charset val="129"/>
      </rPr>
      <t xml:space="preserve">★ "조정금액(B)" 및 "승인 금액(A+B)"란은 심사시 활용 </t>
    </r>
    <phoneticPr fontId="9" type="noConversion"/>
  </si>
  <si>
    <r>
      <rPr>
        <b/>
        <sz val="10"/>
        <color rgb="FFFF0000"/>
        <rFont val="맑은 고딕"/>
        <family val="3"/>
        <charset val="129"/>
      </rPr>
      <t xml:space="preserve">Ⅱ. </t>
    </r>
    <r>
      <rPr>
        <b/>
        <sz val="10"/>
        <color rgb="FFFF0000"/>
        <rFont val="맑은 고딕"/>
        <family val="3"/>
        <charset val="129"/>
        <scheme val="minor"/>
      </rPr>
      <t>식비 등</t>
    </r>
    <phoneticPr fontId="9" type="noConversion"/>
  </si>
  <si>
    <r>
      <rPr>
        <b/>
        <sz val="10"/>
        <color rgb="FFFF0000"/>
        <rFont val="맑은 고딕"/>
        <family val="3"/>
        <charset val="129"/>
      </rPr>
      <t xml:space="preserve">Ⅰ. </t>
    </r>
    <r>
      <rPr>
        <b/>
        <sz val="10"/>
        <color rgb="FFFF0000"/>
        <rFont val="맑은 고딕"/>
        <family val="3"/>
        <charset val="129"/>
        <scheme val="minor"/>
      </rPr>
      <t>훈련비</t>
    </r>
    <phoneticPr fontId="9" type="noConversion"/>
  </si>
  <si>
    <r>
      <rPr>
        <b/>
        <sz val="10"/>
        <color theme="1"/>
        <rFont val="맑은 고딕"/>
        <family val="3"/>
        <charset val="129"/>
      </rPr>
      <t xml:space="preserve">Ⅱ. </t>
    </r>
    <r>
      <rPr>
        <b/>
        <sz val="10"/>
        <color theme="1"/>
        <rFont val="맑은 고딕"/>
        <family val="3"/>
        <charset val="129"/>
        <scheme val="minor"/>
      </rPr>
      <t>식비 등</t>
    </r>
    <phoneticPr fontId="9" type="noConversion"/>
  </si>
  <si>
    <r>
      <rPr>
        <b/>
        <sz val="10"/>
        <rFont val="맑은 고딕"/>
        <family val="3"/>
        <charset val="129"/>
      </rPr>
      <t xml:space="preserve">Ⅰ. </t>
    </r>
    <r>
      <rPr>
        <b/>
        <sz val="10"/>
        <rFont val="맑은 고딕"/>
        <family val="3"/>
        <charset val="129"/>
        <scheme val="minor"/>
      </rPr>
      <t>훈련비</t>
    </r>
    <phoneticPr fontId="9" type="noConversion"/>
  </si>
  <si>
    <t>문구비(3,000원 한도)</t>
    <phoneticPr fontId="9" type="noConversion"/>
  </si>
  <si>
    <t>김공단</t>
    <phoneticPr fontId="9" type="noConversion"/>
  </si>
  <si>
    <t>김인력</t>
    <phoneticPr fontId="9" type="noConversion"/>
  </si>
  <si>
    <t>00000000</t>
    <phoneticPr fontId="9" type="noConversion"/>
  </si>
  <si>
    <r>
      <rPr>
        <b/>
        <sz val="12"/>
        <rFont val="맑은 고딕"/>
        <family val="3"/>
        <charset val="129"/>
        <scheme val="minor"/>
      </rPr>
      <t>훈련단가</t>
    </r>
    <r>
      <rPr>
        <b/>
        <sz val="10"/>
        <rFont val="맑은 고딕"/>
        <family val="3"/>
        <charset val="129"/>
        <scheme val="minor"/>
      </rPr>
      <t xml:space="preserve">
</t>
    </r>
    <r>
      <rPr>
        <b/>
        <sz val="9"/>
        <rFont val="맑은 고딕"/>
        <family val="3"/>
        <charset val="129"/>
        <scheme val="minor"/>
      </rPr>
      <t>(</t>
    </r>
    <r>
      <rPr>
        <b/>
        <sz val="9"/>
        <rFont val="맑은 고딕"/>
        <family val="3"/>
        <charset val="129"/>
      </rPr>
      <t>Ⅰ.</t>
    </r>
    <r>
      <rPr>
        <b/>
        <sz val="9"/>
        <rFont val="맑은 고딕"/>
        <family val="3"/>
        <charset val="129"/>
        <scheme val="minor"/>
      </rPr>
      <t>훈련비/
훈련시간/연인원)</t>
    </r>
    <phoneticPr fontId="9" type="noConversion"/>
  </si>
  <si>
    <t>연번</t>
  </si>
  <si>
    <t>지역</t>
    <phoneticPr fontId="9" type="noConversion"/>
  </si>
  <si>
    <t>공동훈련센터명</t>
    <phoneticPr fontId="9" type="noConversion"/>
  </si>
  <si>
    <t>훈련기관명</t>
    <phoneticPr fontId="9" type="noConversion"/>
  </si>
  <si>
    <t>세분류</t>
    <phoneticPr fontId="9" type="noConversion"/>
  </si>
  <si>
    <t>훈련
방법</t>
    <phoneticPr fontId="9" type="noConversion"/>
  </si>
  <si>
    <t>훈련
일수</t>
    <phoneticPr fontId="9" type="noConversion"/>
  </si>
  <si>
    <t>훈련
시간①</t>
    <phoneticPr fontId="9" type="noConversion"/>
  </si>
  <si>
    <t>훈련
인원②</t>
    <phoneticPr fontId="9" type="noConversion"/>
  </si>
  <si>
    <t>개설
횟수③</t>
    <phoneticPr fontId="9" type="noConversion"/>
  </si>
  <si>
    <t>연인원
(②x③)</t>
    <phoneticPr fontId="9" type="noConversion"/>
  </si>
  <si>
    <t>평균훈련인원
[(①x②x
③)/8]</t>
    <phoneticPr fontId="9" type="noConversion"/>
  </si>
  <si>
    <t>기준
단가</t>
    <phoneticPr fontId="9" type="noConversion"/>
  </si>
  <si>
    <t>훈련
단가</t>
    <phoneticPr fontId="9" type="noConversion"/>
  </si>
  <si>
    <t>숙식비</t>
    <phoneticPr fontId="9" type="noConversion"/>
  </si>
  <si>
    <t>훈련수당</t>
    <phoneticPr fontId="9" type="noConversion"/>
  </si>
  <si>
    <t>총훈련비용</t>
    <phoneticPr fontId="9" type="noConversion"/>
  </si>
  <si>
    <t>신산업</t>
    <phoneticPr fontId="9" type="noConversion"/>
  </si>
  <si>
    <t>공동훈련센터명(HRD-Net과 동일)</t>
    <phoneticPr fontId="9" type="noConversion"/>
  </si>
  <si>
    <t>공둥훈련센터명 or 파트너훈련기관명(HRD-Net과 동일)</t>
    <phoneticPr fontId="9" type="noConversion"/>
  </si>
  <si>
    <t>집체</t>
    <phoneticPr fontId="9" type="noConversion"/>
  </si>
  <si>
    <t>향상</t>
  </si>
  <si>
    <t>4</t>
    <phoneticPr fontId="9" type="noConversion"/>
  </si>
  <si>
    <t>추가 
지원율</t>
    <phoneticPr fontId="9" type="noConversion"/>
  </si>
  <si>
    <t>NCS
적용여부
(O/X)</t>
    <phoneticPr fontId="9" type="noConversion"/>
  </si>
  <si>
    <t>훈련형태
(향상/
채용예정자)</t>
    <phoneticPr fontId="9" type="noConversion"/>
  </si>
  <si>
    <t>강사현황</t>
    <phoneticPr fontId="9" type="noConversion"/>
  </si>
  <si>
    <t>강사 경력 산정근거</t>
    <phoneticPr fontId="9" type="noConversion"/>
  </si>
  <si>
    <t>훈련회차</t>
    <phoneticPr fontId="9" type="noConversion"/>
  </si>
  <si>
    <t>내부/외부</t>
    <phoneticPr fontId="9" type="noConversion"/>
  </si>
  <si>
    <t>강사명</t>
    <phoneticPr fontId="9" type="noConversion"/>
  </si>
  <si>
    <t>강사등급</t>
    <phoneticPr fontId="9" type="noConversion"/>
  </si>
  <si>
    <t>투입시간</t>
    <phoneticPr fontId="9" type="noConversion"/>
  </si>
  <si>
    <t>경력 산정 기준</t>
    <phoneticPr fontId="9" type="noConversion"/>
  </si>
  <si>
    <t>학위</t>
    <phoneticPr fontId="9" type="noConversion"/>
  </si>
  <si>
    <t>학위 취득 일</t>
    <phoneticPr fontId="9" type="noConversion"/>
  </si>
  <si>
    <t>총 경력 산정</t>
    <phoneticPr fontId="9" type="noConversion"/>
  </si>
  <si>
    <t>경력 1 시작</t>
    <phoneticPr fontId="9" type="noConversion"/>
  </si>
  <si>
    <t>경력 1 종료</t>
    <phoneticPr fontId="9" type="noConversion"/>
  </si>
  <si>
    <t>경력 1 기간</t>
    <phoneticPr fontId="9" type="noConversion"/>
  </si>
  <si>
    <t>경력 2 시작</t>
    <phoneticPr fontId="9" type="noConversion"/>
  </si>
  <si>
    <t>경력 2 종료</t>
    <phoneticPr fontId="9" type="noConversion"/>
  </si>
  <si>
    <t>경력 2 기간</t>
    <phoneticPr fontId="9" type="noConversion"/>
  </si>
  <si>
    <t>경력 3 시작</t>
    <phoneticPr fontId="9" type="noConversion"/>
  </si>
  <si>
    <t>경력 3 종료</t>
    <phoneticPr fontId="9" type="noConversion"/>
  </si>
  <si>
    <t>경력 3 기간</t>
    <phoneticPr fontId="9" type="noConversion"/>
  </si>
  <si>
    <t>경력 4 시작</t>
    <phoneticPr fontId="9" type="noConversion"/>
  </si>
  <si>
    <t>경력 4 종료</t>
    <phoneticPr fontId="9" type="noConversion"/>
  </si>
  <si>
    <t>경력 4 기간</t>
    <phoneticPr fontId="9" type="noConversion"/>
  </si>
  <si>
    <t>경력 5 시작</t>
    <phoneticPr fontId="9" type="noConversion"/>
  </si>
  <si>
    <t>경력 5 종료</t>
    <phoneticPr fontId="9" type="noConversion"/>
  </si>
  <si>
    <t>경력 5 기간</t>
    <phoneticPr fontId="9" type="noConversion"/>
  </si>
  <si>
    <t>경력 6 시작</t>
    <phoneticPr fontId="9" type="noConversion"/>
  </si>
  <si>
    <t>경력 6 종료</t>
    <phoneticPr fontId="9" type="noConversion"/>
  </si>
  <si>
    <t>경력 6 기간</t>
    <phoneticPr fontId="9" type="noConversion"/>
  </si>
  <si>
    <t>경력 7 시작</t>
    <phoneticPr fontId="9" type="noConversion"/>
  </si>
  <si>
    <t>경력 7 종료</t>
    <phoneticPr fontId="9" type="noConversion"/>
  </si>
  <si>
    <t>경력 7 기간</t>
    <phoneticPr fontId="9" type="noConversion"/>
  </si>
  <si>
    <t>경력 8 시작</t>
    <phoneticPr fontId="9" type="noConversion"/>
  </si>
  <si>
    <t>경력 8 종료</t>
    <phoneticPr fontId="9" type="noConversion"/>
  </si>
  <si>
    <t>경력 8 기간</t>
    <phoneticPr fontId="9" type="noConversion"/>
  </si>
  <si>
    <t>경력 9 시작</t>
    <phoneticPr fontId="9" type="noConversion"/>
  </si>
  <si>
    <t>경력 9 종료</t>
    <phoneticPr fontId="9" type="noConversion"/>
  </si>
  <si>
    <t>경력 9 기간</t>
    <phoneticPr fontId="9" type="noConversion"/>
  </si>
  <si>
    <t>경력 10 시작</t>
    <phoneticPr fontId="9" type="noConversion"/>
  </si>
  <si>
    <t>경력 10 종료</t>
    <phoneticPr fontId="9" type="noConversion"/>
  </si>
  <si>
    <t>경력 10 기간</t>
    <phoneticPr fontId="9" type="noConversion"/>
  </si>
  <si>
    <t>외부</t>
  </si>
  <si>
    <t>A</t>
  </si>
  <si>
    <t>B</t>
  </si>
  <si>
    <t>C</t>
  </si>
  <si>
    <t>(유급) 0000000000</t>
    <phoneticPr fontId="9" type="noConversion"/>
  </si>
  <si>
    <t>(파트너) 00000000000</t>
    <phoneticPr fontId="9" type="noConversion"/>
  </si>
  <si>
    <t xml:space="preserve">NCS중분류 </t>
    <phoneticPr fontId="9" type="noConversion"/>
  </si>
  <si>
    <r>
      <t xml:space="preserve">훈련과정명
</t>
    </r>
    <r>
      <rPr>
        <b/>
        <sz val="11"/>
        <color rgb="FFFF0000"/>
        <rFont val="맑은 고딕"/>
        <family val="3"/>
        <charset val="129"/>
        <scheme val="minor"/>
      </rPr>
      <t xml:space="preserve"> * "파트너 및 유급" 과정은 과정명 앞에
괄호로 표기 요망</t>
    </r>
    <phoneticPr fontId="9" type="noConversion"/>
  </si>
  <si>
    <t>직종별 훈련비용 기준단가(100%) 훈련과정이 아닌 경우에는 모두 강사경력 등에 따른 등급 산정 필요,
아래 엑셀은 강사 경력산정을 위한 계산 편의용 자료이며, 관련 증빙자료는 별도 제출해야함</t>
    <phoneticPr fontId="9" type="noConversion"/>
  </si>
  <si>
    <t>01</t>
    <phoneticPr fontId="9" type="noConversion"/>
  </si>
  <si>
    <t>16</t>
    <phoneticPr fontId="9" type="noConversion"/>
  </si>
  <si>
    <t>05</t>
    <phoneticPr fontId="9" type="noConversion"/>
  </si>
  <si>
    <t>6</t>
    <phoneticPr fontId="9" type="noConversion"/>
  </si>
  <si>
    <t>00000000000000000</t>
    <phoneticPr fontId="9" type="noConversion"/>
  </si>
  <si>
    <t>과정 구분
(일반/신산업/지역특화)</t>
    <phoneticPr fontId="9" type="noConversion"/>
  </si>
  <si>
    <t>□ 훈련과정별 강사 투입 현황</t>
    <phoneticPr fontId="9" type="noConversion"/>
  </si>
  <si>
    <r>
      <t>다과비
(</t>
    </r>
    <r>
      <rPr>
        <b/>
        <sz val="8"/>
        <color theme="1"/>
        <rFont val="맑은 고딕"/>
        <family val="3"/>
        <charset val="129"/>
        <scheme val="minor"/>
      </rPr>
      <t>1인,1일,3,000원 한도)</t>
    </r>
    <phoneticPr fontId="9" type="noConversion"/>
  </si>
  <si>
    <t>임금</t>
    <phoneticPr fontId="9" type="noConversion"/>
  </si>
  <si>
    <t>숙식비</t>
    <phoneticPr fontId="9" type="noConversion"/>
  </si>
  <si>
    <t>수당</t>
    <phoneticPr fontId="9" type="noConversion"/>
  </si>
  <si>
    <t>평균(연)인원 
/전담자수</t>
    <phoneticPr fontId="9" type="noConversion"/>
  </si>
  <si>
    <t>평균(연)인원 
2,419명/ 4명</t>
    <phoneticPr fontId="9" type="noConversion"/>
  </si>
  <si>
    <t>KECO세분류</t>
    <phoneticPr fontId="9" type="noConversion"/>
  </si>
  <si>
    <t>대분류</t>
    <phoneticPr fontId="9" type="noConversion"/>
  </si>
  <si>
    <t>중분류</t>
    <phoneticPr fontId="9" type="noConversion"/>
  </si>
  <si>
    <t>소분류</t>
    <phoneticPr fontId="9" type="noConversion"/>
  </si>
  <si>
    <t>세분류</t>
    <phoneticPr fontId="9" type="noConversion"/>
  </si>
  <si>
    <t>열역학</t>
    <phoneticPr fontId="9" type="noConversion"/>
  </si>
  <si>
    <t>유체역학</t>
    <phoneticPr fontId="9" type="noConversion"/>
  </si>
  <si>
    <t>설비전기실무 향상과정</t>
    <phoneticPr fontId="9" type="noConversion"/>
  </si>
  <si>
    <r>
      <t xml:space="preserve">★ 훈련과정별 세부 조정내역이 작성되면 자동 작성됨
★ 문구 및 양식 절대 변경 금지(산식 있음)
★ 노란셀의 "과정명과 숫자"만 작성 - 현재 숫자는 예시이므로 반드시 삭제하고 재작성 요망
</t>
    </r>
    <r>
      <rPr>
        <b/>
        <sz val="16"/>
        <rFont val="맑은 고딕"/>
        <family val="3"/>
        <charset val="129"/>
      </rPr>
      <t xml:space="preserve">★ "조정금액(B)" 및 "승인 금액(A+B)"란은 심사시 활용 </t>
    </r>
    <phoneticPr fontId="9" type="noConversion"/>
  </si>
  <si>
    <t xml:space="preserve">□  훈련과정별 조정내역                       </t>
    <phoneticPr fontId="9" type="noConversion"/>
  </si>
  <si>
    <t>건설</t>
    <phoneticPr fontId="9" type="noConversion"/>
  </si>
  <si>
    <t>정보통신</t>
    <phoneticPr fontId="9" type="noConversion"/>
  </si>
  <si>
    <t>정보기술</t>
    <phoneticPr fontId="9" type="noConversion"/>
  </si>
  <si>
    <t>기준단가</t>
    <phoneticPr fontId="9" type="noConversion"/>
  </si>
  <si>
    <r>
      <t>□  2025년도 지역</t>
    </r>
    <r>
      <rPr>
        <b/>
        <sz val="22"/>
        <color theme="1"/>
        <rFont val="맑은 고딕"/>
        <family val="3"/>
        <charset val="129"/>
      </rPr>
      <t>〮</t>
    </r>
    <r>
      <rPr>
        <b/>
        <sz val="22"/>
        <color theme="1"/>
        <rFont val="맑은 고딕"/>
        <family val="3"/>
        <charset val="129"/>
        <scheme val="major"/>
      </rPr>
      <t xml:space="preserve">산업 맞춤형 인력양성사업 정부지원금 신청내역           </t>
    </r>
    <phoneticPr fontId="9" type="noConversion"/>
  </si>
  <si>
    <t>2024년 NCS 기준단가</t>
    <phoneticPr fontId="9" type="noConversion"/>
  </si>
  <si>
    <t>부산</t>
    <phoneticPr fontId="9" type="noConversion"/>
  </si>
  <si>
    <t>□ 2025년도 훈련과정 일람표</t>
    <phoneticPr fontId="9" type="noConversion"/>
  </si>
  <si>
    <t>(서명)</t>
    <phoneticPr fontId="9" type="noConversion"/>
  </si>
  <si>
    <t xml:space="preserve">성명: </t>
    <phoneticPr fontId="9" type="noConversion"/>
  </si>
  <si>
    <t xml:space="preserve">성명:     </t>
    <phoneticPr fontId="9" type="noConversion"/>
  </si>
  <si>
    <t xml:space="preserve">성명: </t>
  </si>
  <si>
    <t xml:space="preserve">(서명) </t>
    <phoneticPr fontId="9" type="noConversion"/>
  </si>
  <si>
    <t>성명:                  (서명)</t>
    <phoneticPr fontId="9" type="noConversion"/>
  </si>
  <si>
    <t>성명:                        (서명)</t>
    <phoneticPr fontId="9" type="noConversion"/>
  </si>
  <si>
    <t xml:space="preserve">              성명:                        (서명)</t>
    <phoneticPr fontId="9" type="noConversion"/>
  </si>
  <si>
    <t>NCS - 2018 KECO 연계표</t>
    <phoneticPr fontId="9" type="noConversion"/>
  </si>
  <si>
    <t>NCS</t>
    <phoneticPr fontId="9" type="noConversion"/>
  </si>
  <si>
    <t>KECO</t>
    <phoneticPr fontId="9" type="noConversion"/>
  </si>
  <si>
    <t>최적합 직업*</t>
    <phoneticPr fontId="9" type="noConversion"/>
  </si>
  <si>
    <t>비고</t>
    <phoneticPr fontId="9" type="noConversion"/>
  </si>
  <si>
    <t>세분류 코드</t>
  </si>
  <si>
    <t>세분류명</t>
  </si>
  <si>
    <t>세분류 직업명</t>
    <phoneticPr fontId="9" type="noConversion"/>
  </si>
  <si>
    <t>01010101</t>
  </si>
  <si>
    <t>공적개발원조사업관리</t>
  </si>
  <si>
    <t>0210</t>
    <phoneticPr fontId="9" type="noConversion"/>
  </si>
  <si>
    <t>정부·공공행정 전문가</t>
  </si>
  <si>
    <t>0254</t>
    <phoneticPr fontId="9" type="noConversion"/>
  </si>
  <si>
    <t>국가·지방행정 사무원</t>
  </si>
  <si>
    <t>0255</t>
    <phoneticPr fontId="9" type="noConversion"/>
  </si>
  <si>
    <t>공공행정 사무원</t>
  </si>
  <si>
    <t>*</t>
    <phoneticPr fontId="9" type="noConversion"/>
  </si>
  <si>
    <t>01010102</t>
  </si>
  <si>
    <t>프로젝트관리</t>
  </si>
  <si>
    <t>0261</t>
    <phoneticPr fontId="9" type="noConversion"/>
  </si>
  <si>
    <t>기획·마케팅 사무원</t>
  </si>
  <si>
    <t>01010103</t>
  </si>
  <si>
    <t>산학협력관리</t>
  </si>
  <si>
    <t>0263</t>
    <phoneticPr fontId="9" type="noConversion"/>
  </si>
  <si>
    <t>총무 사무원 및 대학 행정조교</t>
    <phoneticPr fontId="9" type="noConversion"/>
  </si>
  <si>
    <t>01010201</t>
  </si>
  <si>
    <t>해외법인설립관리</t>
  </si>
  <si>
    <t>01010202</t>
  </si>
  <si>
    <t>해외취업관리</t>
  </si>
  <si>
    <t>2314</t>
    <phoneticPr fontId="9" type="noConversion"/>
  </si>
  <si>
    <t>직업상담사</t>
    <phoneticPr fontId="9" type="noConversion"/>
  </si>
  <si>
    <t>02010101</t>
  </si>
  <si>
    <t>경영기획</t>
  </si>
  <si>
    <t>0221</t>
    <phoneticPr fontId="9" type="noConversion"/>
  </si>
  <si>
    <t>경영·진단 전문가</t>
    <phoneticPr fontId="9" type="noConversion"/>
  </si>
  <si>
    <t>02010102</t>
  </si>
  <si>
    <t>경영평가</t>
  </si>
  <si>
    <t>02010201</t>
  </si>
  <si>
    <t>기업홍보</t>
  </si>
  <si>
    <t>0241</t>
    <phoneticPr fontId="9" type="noConversion"/>
  </si>
  <si>
    <t>광고·홍보 전문가</t>
  </si>
  <si>
    <t>02010202</t>
  </si>
  <si>
    <t>PR/광고</t>
  </si>
  <si>
    <t>02010301</t>
  </si>
  <si>
    <t>마케팅전략기획</t>
  </si>
  <si>
    <t>02010302</t>
  </si>
  <si>
    <t>고객관리</t>
  </si>
  <si>
    <t>0243</t>
    <phoneticPr fontId="9" type="noConversion"/>
  </si>
  <si>
    <t>상품 기획자</t>
  </si>
  <si>
    <t>0292</t>
    <phoneticPr fontId="9" type="noConversion"/>
  </si>
  <si>
    <t>고객 상담원 및 모니터 요원</t>
    <phoneticPr fontId="9" type="noConversion"/>
  </si>
  <si>
    <t>02010303</t>
  </si>
  <si>
    <t>통계조사</t>
  </si>
  <si>
    <t>0242</t>
    <phoneticPr fontId="9" type="noConversion"/>
  </si>
  <si>
    <t>조사 전문가</t>
  </si>
  <si>
    <t>0293</t>
    <phoneticPr fontId="9" type="noConversion"/>
  </si>
  <si>
    <t xml:space="preserve">통계 사무원 </t>
    <phoneticPr fontId="9" type="noConversion"/>
  </si>
  <si>
    <t>02020101</t>
  </si>
  <si>
    <t>총무</t>
  </si>
  <si>
    <t>02020102</t>
  </si>
  <si>
    <t>자산관리</t>
  </si>
  <si>
    <t>02020103</t>
  </si>
  <si>
    <t>비상기획</t>
  </si>
  <si>
    <t>02020201</t>
  </si>
  <si>
    <t>인사</t>
  </si>
  <si>
    <t>0222</t>
    <phoneticPr fontId="9" type="noConversion"/>
  </si>
  <si>
    <t>인사·노무 전문가</t>
  </si>
  <si>
    <t>0262</t>
    <phoneticPr fontId="9" type="noConversion"/>
  </si>
  <si>
    <t>인사·교육·훈련 사무원</t>
  </si>
  <si>
    <t>02020202</t>
  </si>
  <si>
    <t>노무관리</t>
  </si>
  <si>
    <t>02020301</t>
  </si>
  <si>
    <t>비서</t>
  </si>
  <si>
    <t>0294</t>
    <phoneticPr fontId="9" type="noConversion"/>
  </si>
  <si>
    <t>02020302</t>
  </si>
  <si>
    <t>사무행정</t>
  </si>
  <si>
    <t>0295</t>
    <phoneticPr fontId="9" type="noConversion"/>
  </si>
  <si>
    <t>전산자료 입력원 및 사무 보조원</t>
    <phoneticPr fontId="9" type="noConversion"/>
  </si>
  <si>
    <t>02030101</t>
  </si>
  <si>
    <t>예산</t>
  </si>
  <si>
    <t>0271</t>
    <phoneticPr fontId="9" type="noConversion"/>
  </si>
  <si>
    <t>회계 사무원</t>
  </si>
  <si>
    <t>0272</t>
    <phoneticPr fontId="9" type="noConversion"/>
  </si>
  <si>
    <t>경리 사무원</t>
  </si>
  <si>
    <t>02030102</t>
  </si>
  <si>
    <t>자금</t>
  </si>
  <si>
    <t>02030201</t>
  </si>
  <si>
    <t>회계·감사</t>
  </si>
  <si>
    <t>0231</t>
    <phoneticPr fontId="9" type="noConversion"/>
  </si>
  <si>
    <t>회계사</t>
  </si>
  <si>
    <t>0232</t>
    <phoneticPr fontId="9" type="noConversion"/>
  </si>
  <si>
    <t>세무사</t>
  </si>
  <si>
    <t>0264</t>
    <phoneticPr fontId="9" type="noConversion"/>
  </si>
  <si>
    <t>감사 사무원</t>
  </si>
  <si>
    <t>02030202</t>
  </si>
  <si>
    <t>세무</t>
  </si>
  <si>
    <t>0233</t>
    <phoneticPr fontId="9" type="noConversion"/>
  </si>
  <si>
    <t>관세사</t>
  </si>
  <si>
    <t>0252</t>
    <phoneticPr fontId="9" type="noConversion"/>
  </si>
  <si>
    <t>관세행정 사무원</t>
    <phoneticPr fontId="9" type="noConversion"/>
  </si>
  <si>
    <t>0251</t>
    <phoneticPr fontId="9" type="noConversion"/>
  </si>
  <si>
    <t>조세행정 사무원</t>
  </si>
  <si>
    <t>02040101</t>
  </si>
  <si>
    <t>구매조달</t>
  </si>
  <si>
    <t>0283</t>
    <phoneticPr fontId="9" type="noConversion"/>
  </si>
  <si>
    <t>자재·구매·물류 사무원</t>
  </si>
  <si>
    <t>02040102</t>
  </si>
  <si>
    <t>자재관리</t>
  </si>
  <si>
    <t>02040103</t>
  </si>
  <si>
    <t>공정관리</t>
  </si>
  <si>
    <t>0284</t>
    <phoneticPr fontId="9" type="noConversion"/>
  </si>
  <si>
    <t>생산·품질 사무원</t>
  </si>
  <si>
    <t>02040104</t>
  </si>
  <si>
    <t>SCM</t>
  </si>
  <si>
    <t>02040201</t>
  </si>
  <si>
    <t>QM/QC관리</t>
  </si>
  <si>
    <t>02040301</t>
  </si>
  <si>
    <t>물류관리</t>
  </si>
  <si>
    <t>02040302</t>
  </si>
  <si>
    <t>수출입관리</t>
  </si>
  <si>
    <t>0281</t>
    <phoneticPr fontId="9" type="noConversion"/>
  </si>
  <si>
    <t>무역 사무원</t>
  </si>
  <si>
    <t>02040303</t>
  </si>
  <si>
    <t>원산지관리</t>
  </si>
  <si>
    <t>02040304</t>
  </si>
  <si>
    <t>유통관리</t>
  </si>
  <si>
    <t>03010101</t>
  </si>
  <si>
    <t>창구사무</t>
  </si>
  <si>
    <t>0324</t>
    <phoneticPr fontId="9" type="noConversion"/>
  </si>
  <si>
    <t>출납창구 사무원</t>
  </si>
  <si>
    <t>03010102</t>
  </si>
  <si>
    <t>기업영업</t>
  </si>
  <si>
    <t>0321</t>
    <phoneticPr fontId="9" type="noConversion"/>
  </si>
  <si>
    <t>은행 사무원</t>
  </si>
  <si>
    <t>0322</t>
    <phoneticPr fontId="9" type="noConversion"/>
  </si>
  <si>
    <t>증권 사무원</t>
  </si>
  <si>
    <t>0323</t>
    <phoneticPr fontId="9" type="noConversion"/>
  </si>
  <si>
    <t>보험 심사원 및 사무원</t>
  </si>
  <si>
    <t>03010103</t>
  </si>
  <si>
    <t>PB영업</t>
  </si>
  <si>
    <t>03010104</t>
  </si>
  <si>
    <t>카드영업</t>
  </si>
  <si>
    <t>03010105</t>
    <phoneticPr fontId="9" type="noConversion"/>
  </si>
  <si>
    <t>여신전문금융영업</t>
    <phoneticPr fontId="9" type="noConversion"/>
  </si>
  <si>
    <t>0331</t>
    <phoneticPr fontId="9" type="noConversion"/>
  </si>
  <si>
    <t>대출 및 신용카드 모집인</t>
  </si>
  <si>
    <t>03010201</t>
  </si>
  <si>
    <t>여수신상품개발</t>
  </si>
  <si>
    <t>0313</t>
    <phoneticPr fontId="9" type="noConversion"/>
  </si>
  <si>
    <t>보험·금융상품 개발자</t>
  </si>
  <si>
    <t>03010202</t>
  </si>
  <si>
    <t>투자상품개발</t>
  </si>
  <si>
    <t>03010203</t>
  </si>
  <si>
    <t>연금상품개발</t>
  </si>
  <si>
    <t>03010204</t>
  </si>
  <si>
    <t>카드상품개발</t>
  </si>
  <si>
    <t>03010301</t>
  </si>
  <si>
    <t>개인신용분석</t>
  </si>
  <si>
    <t>0311</t>
    <phoneticPr fontId="9" type="noConversion"/>
  </si>
  <si>
    <t>투자·신용 분석가</t>
    <phoneticPr fontId="9" type="noConversion"/>
  </si>
  <si>
    <t>0323</t>
  </si>
  <si>
    <t>03010302</t>
  </si>
  <si>
    <t>기업신용분석</t>
  </si>
  <si>
    <t>03010303</t>
  </si>
  <si>
    <t>여신심사</t>
  </si>
  <si>
    <t>0321</t>
  </si>
  <si>
    <t>03010401</t>
  </si>
  <si>
    <t>펀드운용</t>
  </si>
  <si>
    <t>0312</t>
    <phoneticPr fontId="9" type="noConversion"/>
  </si>
  <si>
    <t>자산 운용가</t>
    <phoneticPr fontId="9" type="noConversion"/>
  </si>
  <si>
    <t>03010402</t>
  </si>
  <si>
    <t>주식·채권운용</t>
  </si>
  <si>
    <t>0314</t>
    <phoneticPr fontId="9" type="noConversion"/>
  </si>
  <si>
    <t>증권·외환 딜러</t>
  </si>
  <si>
    <t>03010403</t>
  </si>
  <si>
    <t>파생상품운용</t>
  </si>
  <si>
    <t>03010404</t>
  </si>
  <si>
    <t>대체투자</t>
  </si>
  <si>
    <t>03010405</t>
  </si>
  <si>
    <t>신탁자산관리</t>
  </si>
  <si>
    <t>03010501</t>
  </si>
  <si>
    <t>결제</t>
  </si>
  <si>
    <t>0322</t>
  </si>
  <si>
    <t>03010502</t>
  </si>
  <si>
    <t>채권추심</t>
  </si>
  <si>
    <t>0325</t>
    <phoneticPr fontId="9" type="noConversion"/>
  </si>
  <si>
    <t>수금원 및 신용 추심원</t>
    <phoneticPr fontId="9" type="noConversion"/>
  </si>
  <si>
    <t>03010503</t>
  </si>
  <si>
    <t>리스크관리</t>
  </si>
  <si>
    <t>03010601</t>
  </si>
  <si>
    <t>증권거래업무</t>
  </si>
  <si>
    <t>03010602</t>
  </si>
  <si>
    <t>외환·파생업무</t>
  </si>
  <si>
    <t>03010603</t>
  </si>
  <si>
    <t>인수업무</t>
  </si>
  <si>
    <t>03010604</t>
  </si>
  <si>
    <t>증권상장업무</t>
  </si>
  <si>
    <t>03010605</t>
  </si>
  <si>
    <t>외화조달·외화대출업무</t>
  </si>
  <si>
    <t>03010606</t>
  </si>
  <si>
    <t>무역금융업무</t>
  </si>
  <si>
    <t>03020101</t>
  </si>
  <si>
    <t>보험동향분석</t>
  </si>
  <si>
    <t>03020102</t>
  </si>
  <si>
    <t>보험상품개발</t>
  </si>
  <si>
    <t>03020103</t>
  </si>
  <si>
    <t>보험계리</t>
  </si>
  <si>
    <t>03020201</t>
    <phoneticPr fontId="9" type="noConversion"/>
  </si>
  <si>
    <t>보험모집</t>
    <phoneticPr fontId="9" type="noConversion"/>
  </si>
  <si>
    <t>0332</t>
    <phoneticPr fontId="9" type="noConversion"/>
  </si>
  <si>
    <t>보험 모집인 및 투자 권유 대행인</t>
  </si>
  <si>
    <t>03020202</t>
  </si>
  <si>
    <t>보험계약심사</t>
  </si>
  <si>
    <t>03020203</t>
  </si>
  <si>
    <t>보험계약·보전</t>
  </si>
  <si>
    <t>03020204</t>
  </si>
  <si>
    <t>위험관리</t>
  </si>
  <si>
    <t>03020301</t>
  </si>
  <si>
    <t>재물손해사정</t>
  </si>
  <si>
    <t>0315</t>
    <phoneticPr fontId="9" type="noConversion"/>
  </si>
  <si>
    <t>손해사정사</t>
  </si>
  <si>
    <t>03020302</t>
  </si>
  <si>
    <t>차량손해사정</t>
  </si>
  <si>
    <t>03020303</t>
  </si>
  <si>
    <t>신체손해사정</t>
  </si>
  <si>
    <t>04010101</t>
  </si>
  <si>
    <t>유아교육</t>
  </si>
  <si>
    <t>2130</t>
    <phoneticPr fontId="9" type="noConversion"/>
  </si>
  <si>
    <t>유치원 교사</t>
  </si>
  <si>
    <t>04010102</t>
  </si>
  <si>
    <t>초등교육</t>
  </si>
  <si>
    <t>2122</t>
  </si>
  <si>
    <t>초등학교 교사</t>
  </si>
  <si>
    <t>04010103</t>
  </si>
  <si>
    <t>중등교육</t>
  </si>
  <si>
    <t>2121</t>
    <phoneticPr fontId="9" type="noConversion"/>
  </si>
  <si>
    <t>중·고등학교 교사</t>
  </si>
  <si>
    <t>04010104</t>
  </si>
  <si>
    <t>특수교육</t>
  </si>
  <si>
    <t>2123</t>
  </si>
  <si>
    <t>특수교육 교사</t>
  </si>
  <si>
    <t>04020101</t>
  </si>
  <si>
    <t>평생교육</t>
  </si>
  <si>
    <t>2141</t>
    <phoneticPr fontId="9" type="noConversion"/>
  </si>
  <si>
    <t>문리·어학 강사</t>
  </si>
  <si>
    <t>2142</t>
  </si>
  <si>
    <t>컴퓨터 강사</t>
  </si>
  <si>
    <t>2143</t>
  </si>
  <si>
    <t>기술·기능계 강사</t>
  </si>
  <si>
    <t>2144</t>
  </si>
  <si>
    <t>예능 강사</t>
  </si>
  <si>
    <t>2145</t>
  </si>
  <si>
    <t>학습지·교육교구 방문강사</t>
  </si>
  <si>
    <t>04020201</t>
  </si>
  <si>
    <t>평생교육프로그램기획·개발·평가</t>
  </si>
  <si>
    <t>대학 교수</t>
  </si>
  <si>
    <t>대학 시간강사</t>
  </si>
  <si>
    <t>2151</t>
    <phoneticPr fontId="9" type="noConversion"/>
  </si>
  <si>
    <t>장학관·연구관 및 교육 전문가</t>
  </si>
  <si>
    <t>04020202</t>
  </si>
  <si>
    <t>평생교육프로그램운영·상담·교수</t>
  </si>
  <si>
    <t>04030101</t>
  </si>
  <si>
    <t>경력지도</t>
  </si>
  <si>
    <t>04030102</t>
  </si>
  <si>
    <t>기업교육</t>
  </si>
  <si>
    <t>04030103</t>
  </si>
  <si>
    <t>직무분석</t>
  </si>
  <si>
    <t>04030201</t>
  </si>
  <si>
    <t>이러닝시스템개발</t>
  </si>
  <si>
    <t>04030202</t>
  </si>
  <si>
    <t>이러닝콘텐츠개발</t>
  </si>
  <si>
    <t>웹 개발자</t>
  </si>
  <si>
    <t>미디어 콘텐츠 디자이너</t>
    <phoneticPr fontId="9" type="noConversion"/>
  </si>
  <si>
    <t>04030203</t>
  </si>
  <si>
    <t>이러닝과정(process)운영</t>
  </si>
  <si>
    <t>05010101</t>
  </si>
  <si>
    <t>법무</t>
  </si>
  <si>
    <t>판사 및 검사</t>
  </si>
  <si>
    <t>변호사</t>
  </si>
  <si>
    <t>법무사 및 집행관</t>
  </si>
  <si>
    <t>2220</t>
    <phoneticPr fontId="9" type="noConversion"/>
  </si>
  <si>
    <t>법률 사무원</t>
  </si>
  <si>
    <t>05010102</t>
  </si>
  <si>
    <t>인권</t>
  </si>
  <si>
    <t>05010103</t>
  </si>
  <si>
    <t>출입국관리</t>
  </si>
  <si>
    <t>국가·지방행정 사무원</t>
    <phoneticPr fontId="9" type="noConversion"/>
  </si>
  <si>
    <t>05010201</t>
  </si>
  <si>
    <t>지식재산관리</t>
  </si>
  <si>
    <t>변리사</t>
  </si>
  <si>
    <t>05010202</t>
  </si>
  <si>
    <t>지식재산평가·거래</t>
  </si>
  <si>
    <t>05010203</t>
  </si>
  <si>
    <t>지식재산정보조사분석</t>
  </si>
  <si>
    <t>05010204</t>
  </si>
  <si>
    <t>특허엔지니어링</t>
  </si>
  <si>
    <t>05020101</t>
  </si>
  <si>
    <t>소방시설설계·감리</t>
  </si>
  <si>
    <t>소방공학 기술자 및 연구원</t>
  </si>
  <si>
    <t>05020102</t>
  </si>
  <si>
    <t>소방시설공사</t>
  </si>
  <si>
    <t>7031</t>
    <phoneticPr fontId="9" type="noConversion"/>
  </si>
  <si>
    <t>건설 배관공</t>
  </si>
  <si>
    <t>내선 전기공</t>
  </si>
  <si>
    <t>05020103</t>
  </si>
  <si>
    <t>구조구급</t>
  </si>
  <si>
    <t>2402</t>
    <phoneticPr fontId="9" type="noConversion"/>
  </si>
  <si>
    <t>소방관</t>
  </si>
  <si>
    <t>3071</t>
    <phoneticPr fontId="9" type="noConversion"/>
  </si>
  <si>
    <t>응급구조사</t>
  </si>
  <si>
    <t>05020104</t>
  </si>
  <si>
    <t>소방안전관리</t>
  </si>
  <si>
    <t xml:space="preserve">소방공학 시험원 </t>
    <phoneticPr fontId="9" type="noConversion"/>
  </si>
  <si>
    <t>05020105</t>
  </si>
  <si>
    <t>위험물운송·운반관리</t>
  </si>
  <si>
    <t>산업 안전원 및 위험 관리원</t>
    <phoneticPr fontId="9" type="noConversion"/>
  </si>
  <si>
    <t>05020106</t>
  </si>
  <si>
    <t>위험물안전관리</t>
  </si>
  <si>
    <t>05020107</t>
    <phoneticPr fontId="9" type="noConversion"/>
  </si>
  <si>
    <t>화재감식평가</t>
    <phoneticPr fontId="9" type="noConversion"/>
  </si>
  <si>
    <t>05020201</t>
  </si>
  <si>
    <t>방재시설</t>
  </si>
  <si>
    <t>1403</t>
    <phoneticPr fontId="9" type="noConversion"/>
  </si>
  <si>
    <t>토목공학 기술자</t>
  </si>
  <si>
    <t>방재 기술자 및 연구원</t>
  </si>
  <si>
    <t>05020202</t>
  </si>
  <si>
    <t>기업재난관리</t>
  </si>
  <si>
    <t>05020203</t>
  </si>
  <si>
    <t>방재안전대책관리</t>
  </si>
  <si>
    <t>1581</t>
    <phoneticPr fontId="9" type="noConversion"/>
  </si>
  <si>
    <t xml:space="preserve"> 방재 기술자 및 연구원</t>
    <phoneticPr fontId="9" type="noConversion"/>
  </si>
  <si>
    <t>05020203</t>
    <phoneticPr fontId="9" type="noConversion"/>
  </si>
  <si>
    <t>05020301</t>
    <phoneticPr fontId="9" type="noConversion"/>
  </si>
  <si>
    <t>스마트재난위험예측</t>
    <phoneticPr fontId="9" type="noConversion"/>
  </si>
  <si>
    <t>05020302</t>
    <phoneticPr fontId="9" type="noConversion"/>
  </si>
  <si>
    <t>스마트재난관리설계</t>
    <phoneticPr fontId="9" type="noConversion"/>
  </si>
  <si>
    <t>06010101</t>
  </si>
  <si>
    <t>의료기관리</t>
  </si>
  <si>
    <t>3067</t>
  </si>
  <si>
    <t>재활공학 기사</t>
  </si>
  <si>
    <t>기타 전기·전자 기기 설치·수리원</t>
  </si>
  <si>
    <t>06010102</t>
  </si>
  <si>
    <t>물리치료</t>
  </si>
  <si>
    <t>3065</t>
  </si>
  <si>
    <t>물리 및 작업 치료사</t>
  </si>
  <si>
    <t>06010103</t>
  </si>
  <si>
    <t>작업치료</t>
  </si>
  <si>
    <t>06010104</t>
  </si>
  <si>
    <t>방사선검사</t>
  </si>
  <si>
    <t>3062</t>
  </si>
  <si>
    <t>방사선사</t>
  </si>
  <si>
    <t>06010105</t>
  </si>
  <si>
    <t>임상병리검사</t>
  </si>
  <si>
    <t>3061</t>
    <phoneticPr fontId="9" type="noConversion"/>
  </si>
  <si>
    <t>임상병리사</t>
  </si>
  <si>
    <t>06010106</t>
  </si>
  <si>
    <t>시각관리</t>
  </si>
  <si>
    <t>3069</t>
    <phoneticPr fontId="9" type="noConversion"/>
  </si>
  <si>
    <t>기타 치료·재활사 및 의료기사</t>
  </si>
  <si>
    <t>06010107</t>
  </si>
  <si>
    <t>응급구조</t>
  </si>
  <si>
    <t>06010108</t>
  </si>
  <si>
    <t>요양지원</t>
  </si>
  <si>
    <t>5501</t>
    <phoneticPr fontId="9" type="noConversion"/>
  </si>
  <si>
    <t>요양 보호사 및 간병인</t>
    <phoneticPr fontId="9" type="noConversion"/>
  </si>
  <si>
    <t>06010109</t>
  </si>
  <si>
    <t>의지보조기</t>
  </si>
  <si>
    <t>06010110</t>
  </si>
  <si>
    <t>청각관리</t>
  </si>
  <si>
    <t>06010111</t>
  </si>
  <si>
    <t>치과위생</t>
  </si>
  <si>
    <t>3064</t>
  </si>
  <si>
    <t>치과위생사</t>
  </si>
  <si>
    <t>06010112</t>
  </si>
  <si>
    <t>치과기공</t>
  </si>
  <si>
    <t>3063</t>
  </si>
  <si>
    <t>치과기공사</t>
  </si>
  <si>
    <t>06010113</t>
  </si>
  <si>
    <t>임상심리</t>
  </si>
  <si>
    <t>3066</t>
  </si>
  <si>
    <t>임상심리사</t>
  </si>
  <si>
    <t>06010114</t>
  </si>
  <si>
    <t>의료정보관리</t>
  </si>
  <si>
    <t>3074</t>
  </si>
  <si>
    <t>의무기록사</t>
  </si>
  <si>
    <t>06010201</t>
  </si>
  <si>
    <t>병원행정</t>
  </si>
  <si>
    <t>06010202</t>
  </si>
  <si>
    <t>병원안내</t>
  </si>
  <si>
    <t>0291</t>
    <phoneticPr fontId="9" type="noConversion"/>
  </si>
  <si>
    <t>안내·접수원 및 전화교환원</t>
    <phoneticPr fontId="9" type="noConversion"/>
  </si>
  <si>
    <t>06010203</t>
  </si>
  <si>
    <t>보건교육</t>
  </si>
  <si>
    <t>3040</t>
    <phoneticPr fontId="9" type="noConversion"/>
  </si>
  <si>
    <t>간호사</t>
  </si>
  <si>
    <t>06010204</t>
  </si>
  <si>
    <t>의료시설위생관리</t>
  </si>
  <si>
    <t>보건위생·환경 검사원</t>
    <phoneticPr fontId="9" type="noConversion"/>
  </si>
  <si>
    <t>3072</t>
  </si>
  <si>
    <t>위생사</t>
  </si>
  <si>
    <t>06010205</t>
  </si>
  <si>
    <t>지역사회위생관리</t>
  </si>
  <si>
    <t>06010206</t>
  </si>
  <si>
    <t>영양관리</t>
  </si>
  <si>
    <t>3050</t>
    <phoneticPr fontId="9" type="noConversion"/>
  </si>
  <si>
    <t>영양사</t>
  </si>
  <si>
    <t>06010301</t>
  </si>
  <si>
    <t>양약조제</t>
  </si>
  <si>
    <t>3030</t>
    <phoneticPr fontId="9" type="noConversion"/>
  </si>
  <si>
    <t>약사 및 한약사</t>
  </si>
  <si>
    <t>06010302</t>
  </si>
  <si>
    <t>한약조제</t>
  </si>
  <si>
    <t>06020101</t>
  </si>
  <si>
    <t>양의학치료</t>
  </si>
  <si>
    <t>3011</t>
    <phoneticPr fontId="9" type="noConversion"/>
  </si>
  <si>
    <t>전문 의사</t>
    <phoneticPr fontId="9" type="noConversion"/>
  </si>
  <si>
    <t>06020102</t>
  </si>
  <si>
    <t>한의학치료</t>
  </si>
  <si>
    <t>3013</t>
    <phoneticPr fontId="9" type="noConversion"/>
  </si>
  <si>
    <t>한의사</t>
  </si>
  <si>
    <t>06020103</t>
  </si>
  <si>
    <t>치과치료</t>
  </si>
  <si>
    <t>3014</t>
    <phoneticPr fontId="9" type="noConversion"/>
  </si>
  <si>
    <t>치과 의사</t>
    <phoneticPr fontId="9" type="noConversion"/>
  </si>
  <si>
    <t>06020201</t>
    <phoneticPr fontId="9" type="noConversion"/>
  </si>
  <si>
    <t>임상간호</t>
  </si>
  <si>
    <t>06020201</t>
  </si>
  <si>
    <t>3075</t>
  </si>
  <si>
    <t>간호조무사</t>
  </si>
  <si>
    <t>06020202</t>
    <phoneticPr fontId="9" type="noConversion"/>
  </si>
  <si>
    <t>지역사회간호</t>
  </si>
  <si>
    <t>06020202</t>
  </si>
  <si>
    <t>06020301</t>
  </si>
  <si>
    <t>예방의학</t>
  </si>
  <si>
    <t>06020302</t>
  </si>
  <si>
    <t>병리학</t>
  </si>
  <si>
    <t>생명과학 연구원</t>
    <phoneticPr fontId="9" type="noConversion"/>
  </si>
  <si>
    <t>06020303</t>
  </si>
  <si>
    <t>유전학</t>
  </si>
  <si>
    <t>06020401</t>
  </si>
  <si>
    <t>영상의학</t>
  </si>
  <si>
    <t>06020402</t>
  </si>
  <si>
    <t>임상병리</t>
  </si>
  <si>
    <t>06020403</t>
    <phoneticPr fontId="9" type="noConversion"/>
  </si>
  <si>
    <t>감염관리</t>
  </si>
  <si>
    <t>06020403</t>
  </si>
  <si>
    <t>06020404</t>
  </si>
  <si>
    <t>대체의학</t>
  </si>
  <si>
    <t>07010101</t>
  </si>
  <si>
    <t>지역사회복지개발</t>
  </si>
  <si>
    <t>2311</t>
    <phoneticPr fontId="9" type="noConversion"/>
  </si>
  <si>
    <t>사회복지사</t>
  </si>
  <si>
    <t>07010102</t>
  </si>
  <si>
    <t>사회복지조직운영
(구. 사회복지기관운영)</t>
    <phoneticPr fontId="9" type="noConversion"/>
  </si>
  <si>
    <t>07010103</t>
  </si>
  <si>
    <t>공공복지</t>
  </si>
  <si>
    <t>07010201</t>
  </si>
  <si>
    <t>사회복지프로그램운영</t>
  </si>
  <si>
    <t>07010202</t>
  </si>
  <si>
    <t>일상생활기능지원</t>
  </si>
  <si>
    <t>2329</t>
    <phoneticPr fontId="9" type="noConversion"/>
  </si>
  <si>
    <t>기타 사회복지 종사원</t>
  </si>
  <si>
    <t>07010203</t>
  </si>
  <si>
    <t>사회복지면담</t>
  </si>
  <si>
    <t>07010204</t>
  </si>
  <si>
    <t>사회복지사례관리</t>
  </si>
  <si>
    <t>07020101</t>
  </si>
  <si>
    <t>직업상담</t>
  </si>
  <si>
    <t>07020102</t>
  </si>
  <si>
    <t>취업알선</t>
  </si>
  <si>
    <t>07020103</t>
  </si>
  <si>
    <t>전직지원</t>
  </si>
  <si>
    <t>07020201</t>
  </si>
  <si>
    <t>청소년활동</t>
  </si>
  <si>
    <t>2313</t>
    <phoneticPr fontId="9" type="noConversion"/>
  </si>
  <si>
    <t>청소년 지도사</t>
  </si>
  <si>
    <t>07020202</t>
  </si>
  <si>
    <t>청소년상담복지</t>
  </si>
  <si>
    <t>07020203</t>
  </si>
  <si>
    <t>진로지원</t>
  </si>
  <si>
    <t>07020301</t>
  </si>
  <si>
    <t>심리상담</t>
  </si>
  <si>
    <t>2312</t>
    <phoneticPr fontId="9" type="noConversion"/>
  </si>
  <si>
    <t>상담 전문가</t>
  </si>
  <si>
    <t>07030101</t>
  </si>
  <si>
    <t>보육</t>
  </si>
  <si>
    <t>2153</t>
    <phoneticPr fontId="9" type="noConversion"/>
  </si>
  <si>
    <t>교사보조 및 보육보조 서비스 종사원</t>
    <phoneticPr fontId="9" type="noConversion"/>
  </si>
  <si>
    <t>2321</t>
    <phoneticPr fontId="9" type="noConversion"/>
  </si>
  <si>
    <t>보육교사</t>
  </si>
  <si>
    <t>07030102</t>
  </si>
  <si>
    <t>산후육아지원</t>
  </si>
  <si>
    <t>5502</t>
    <phoneticPr fontId="9" type="noConversion"/>
  </si>
  <si>
    <t>육아 도우미</t>
    <phoneticPr fontId="9" type="noConversion"/>
  </si>
  <si>
    <t>07030103</t>
    <phoneticPr fontId="9" type="noConversion"/>
  </si>
  <si>
    <t>아이돌봄</t>
    <phoneticPr fontId="9" type="noConversion"/>
  </si>
  <si>
    <t>08010101</t>
  </si>
  <si>
    <t>문화·예술기획</t>
  </si>
  <si>
    <t>학예사 및 문화재 보존원</t>
    <phoneticPr fontId="9" type="noConversion"/>
  </si>
  <si>
    <t>08010102</t>
  </si>
  <si>
    <t>문화·예술행정</t>
  </si>
  <si>
    <t>08010103</t>
  </si>
  <si>
    <t>문화·예술경영</t>
  </si>
  <si>
    <t>08010104</t>
  </si>
  <si>
    <t>문헌정보관리</t>
  </si>
  <si>
    <t>사서 및 기록물 관리사</t>
    <phoneticPr fontId="9" type="noConversion"/>
  </si>
  <si>
    <t>08010201</t>
  </si>
  <si>
    <t>실용음악</t>
  </si>
  <si>
    <t>4145</t>
  </si>
  <si>
    <t>지휘자, 작곡가 및 연주가</t>
  </si>
  <si>
    <t>4146</t>
  </si>
  <si>
    <t>가수 및 성악가</t>
  </si>
  <si>
    <t>08010202</t>
  </si>
  <si>
    <t>실용사진</t>
  </si>
  <si>
    <t>사진작가 및 사진사</t>
  </si>
  <si>
    <t>08010301</t>
  </si>
  <si>
    <t>무대연출</t>
  </si>
  <si>
    <t>감독 및 기술감독</t>
  </si>
  <si>
    <t>08010302</t>
  </si>
  <si>
    <t>무대조명</t>
  </si>
  <si>
    <t>조명·영사 기사</t>
  </si>
  <si>
    <t>08010303</t>
  </si>
  <si>
    <t>무대기계</t>
  </si>
  <si>
    <t>7029</t>
    <phoneticPr fontId="9" type="noConversion"/>
  </si>
  <si>
    <t>기타 건축 마감 기능원</t>
    <phoneticPr fontId="9" type="noConversion"/>
  </si>
  <si>
    <t>08010304</t>
  </si>
  <si>
    <t>무대음향</t>
  </si>
  <si>
    <t>음향·녹음 기사</t>
  </si>
  <si>
    <t>08010305</t>
  </si>
  <si>
    <t>무대미술</t>
  </si>
  <si>
    <t>화가 및 조각가</t>
  </si>
  <si>
    <t>실내장식 디자이너</t>
  </si>
  <si>
    <t>08010306</t>
  </si>
  <si>
    <t>무대감독</t>
  </si>
  <si>
    <t>08010307</t>
  </si>
  <si>
    <t>무대기술감독</t>
  </si>
  <si>
    <t>08010308</t>
  </si>
  <si>
    <t>무대장치·소품</t>
  </si>
  <si>
    <t>7016</t>
    <phoneticPr fontId="9" type="noConversion"/>
  </si>
  <si>
    <t>건축 목공</t>
  </si>
  <si>
    <t>08010309</t>
  </si>
  <si>
    <t>무대의상</t>
  </si>
  <si>
    <t>패션 디자이너</t>
  </si>
  <si>
    <t>08010310</t>
  </si>
  <si>
    <t>무대영상</t>
  </si>
  <si>
    <t>영상·녹화·편집 기사</t>
  </si>
  <si>
    <t>08010311</t>
  </si>
  <si>
    <t>하우스매니징</t>
  </si>
  <si>
    <t>기타 연극·영화·방송 종사원</t>
    <phoneticPr fontId="9" type="noConversion"/>
  </si>
  <si>
    <t>08010401</t>
  </si>
  <si>
    <t>학예</t>
  </si>
  <si>
    <t>08010402</t>
  </si>
  <si>
    <t>문화재보수</t>
  </si>
  <si>
    <t>1401</t>
    <phoneticPr fontId="9" type="noConversion"/>
  </si>
  <si>
    <t>건축가</t>
    <phoneticPr fontId="9" type="noConversion"/>
  </si>
  <si>
    <t>08010403</t>
  </si>
  <si>
    <t>문화재보존</t>
  </si>
  <si>
    <t>08020101</t>
  </si>
  <si>
    <t>시각디자인</t>
  </si>
  <si>
    <t>시각 디자이너</t>
  </si>
  <si>
    <t>08020102</t>
  </si>
  <si>
    <t>제품디자인</t>
  </si>
  <si>
    <t>제품 디자이너</t>
  </si>
  <si>
    <t>08020103</t>
  </si>
  <si>
    <t>환경디자인</t>
  </si>
  <si>
    <t>1404</t>
    <phoneticPr fontId="9" type="noConversion"/>
  </si>
  <si>
    <t>조경 기술자</t>
  </si>
  <si>
    <t>08020104</t>
  </si>
  <si>
    <t>디지털디자인</t>
  </si>
  <si>
    <t>08020105</t>
  </si>
  <si>
    <t>텍스타일디자인</t>
  </si>
  <si>
    <t>08020106</t>
  </si>
  <si>
    <t>서비스경험디자인</t>
  </si>
  <si>
    <t>08020107</t>
  </si>
  <si>
    <t>실내디자인</t>
  </si>
  <si>
    <t>08020108</t>
  </si>
  <si>
    <t>색채디자인</t>
  </si>
  <si>
    <t>08020109</t>
  </si>
  <si>
    <t>전시디자인</t>
  </si>
  <si>
    <t>0244</t>
    <phoneticPr fontId="9" type="noConversion"/>
  </si>
  <si>
    <t>행사 기획자</t>
  </si>
  <si>
    <t>08020110</t>
    <phoneticPr fontId="9" type="noConversion"/>
  </si>
  <si>
    <t>3D프린팅디자인</t>
    <phoneticPr fontId="9" type="noConversion"/>
  </si>
  <si>
    <t>제도사</t>
    <phoneticPr fontId="9" type="noConversion"/>
  </si>
  <si>
    <t>08020111</t>
    <phoneticPr fontId="9" type="noConversion"/>
  </si>
  <si>
    <t>패키지디자인</t>
    <phoneticPr fontId="9" type="noConversion"/>
  </si>
  <si>
    <t>08020112</t>
    <phoneticPr fontId="9" type="noConversion"/>
  </si>
  <si>
    <t>VR콘텐츠디자인</t>
    <phoneticPr fontId="9" type="noConversion"/>
  </si>
  <si>
    <t>08030101</t>
  </si>
  <si>
    <t>문화콘텐츠기획</t>
  </si>
  <si>
    <t>공연·영화 및 음반 기획자</t>
    <phoneticPr fontId="9" type="noConversion"/>
  </si>
  <si>
    <t>08030201</t>
  </si>
  <si>
    <t>방송콘텐츠제작</t>
  </si>
  <si>
    <t>작가</t>
  </si>
  <si>
    <t>촬영 기사</t>
  </si>
  <si>
    <t>08030202</t>
  </si>
  <si>
    <t>영화콘텐츠제작</t>
  </si>
  <si>
    <t>08030203</t>
  </si>
  <si>
    <t>음악콘텐츠제작</t>
  </si>
  <si>
    <t>08030204</t>
  </si>
  <si>
    <t>광고콘텐츠제작</t>
  </si>
  <si>
    <t>08030205</t>
  </si>
  <si>
    <t>게임콘텐츠제작</t>
  </si>
  <si>
    <t>응용 소프트웨어 개발자</t>
  </si>
  <si>
    <t>4155</t>
    <phoneticPr fontId="9" type="noConversion"/>
  </si>
  <si>
    <t>08030206</t>
  </si>
  <si>
    <t>애니메이션콘텐츠제작</t>
  </si>
  <si>
    <t>만화가 및 만화영화 작가</t>
    <phoneticPr fontId="9" type="noConversion"/>
  </si>
  <si>
    <t>08030207</t>
  </si>
  <si>
    <t>만화콘텐츠제작</t>
  </si>
  <si>
    <t>08030208</t>
  </si>
  <si>
    <t>캐릭터제작</t>
  </si>
  <si>
    <t>08030209</t>
  </si>
  <si>
    <t>스마트문화앱콘텐츠제작</t>
  </si>
  <si>
    <t>08030210</t>
  </si>
  <si>
    <t>영사</t>
  </si>
  <si>
    <t>08030301</t>
  </si>
  <si>
    <t>방송콘텐츠유통서비스</t>
  </si>
  <si>
    <t>08030302</t>
  </si>
  <si>
    <t>영화콘텐츠유통서비스</t>
  </si>
  <si>
    <t>08030303</t>
  </si>
  <si>
    <t>음악콘텐츠유통서비스</t>
  </si>
  <si>
    <t>08030304</t>
  </si>
  <si>
    <t>광고콘텐츠유통서비스</t>
  </si>
  <si>
    <t>08030305</t>
  </si>
  <si>
    <t>게임콘텐츠유통서비스</t>
  </si>
  <si>
    <t>08030306</t>
  </si>
  <si>
    <t>애니메이션콘텐츠유통서비스</t>
  </si>
  <si>
    <t>08030307</t>
  </si>
  <si>
    <t>만화콘텐츠유통서비스</t>
  </si>
  <si>
    <t>08030308</t>
  </si>
  <si>
    <t>캐릭터유통서비스</t>
  </si>
  <si>
    <t>08030309</t>
  </si>
  <si>
    <t>스마트문화앱콘텐츠유통서비스</t>
  </si>
  <si>
    <t>08030401</t>
  </si>
  <si>
    <t>영상연출</t>
  </si>
  <si>
    <t>08030402</t>
  </si>
  <si>
    <t>영상촬영</t>
  </si>
  <si>
    <t>08030403</t>
  </si>
  <si>
    <t>영상조명</t>
  </si>
  <si>
    <t>08030404</t>
  </si>
  <si>
    <t>영상음향제작</t>
  </si>
  <si>
    <t>08030405</t>
  </si>
  <si>
    <t>영상그래픽</t>
  </si>
  <si>
    <t>08030406</t>
  </si>
  <si>
    <t>영상편집</t>
  </si>
  <si>
    <t>08030407</t>
  </si>
  <si>
    <t>영상미술</t>
  </si>
  <si>
    <t>09010101</t>
  </si>
  <si>
    <t>여객운송</t>
  </si>
  <si>
    <t>0282</t>
    <phoneticPr fontId="9" type="noConversion"/>
  </si>
  <si>
    <t>운송 사무원</t>
  </si>
  <si>
    <t>택시 운전원</t>
  </si>
  <si>
    <t>버스 운전원</t>
  </si>
  <si>
    <t>09010102</t>
  </si>
  <si>
    <t>화물운송</t>
  </si>
  <si>
    <t>화물차·특수차 운전원</t>
  </si>
  <si>
    <t>09010103</t>
  </si>
  <si>
    <t>수송포장</t>
  </si>
  <si>
    <t>09020101</t>
  </si>
  <si>
    <t>철도관제</t>
  </si>
  <si>
    <t>관제사</t>
    <phoneticPr fontId="9" type="noConversion"/>
  </si>
  <si>
    <t>09020102</t>
  </si>
  <si>
    <t>열차운용DIA</t>
  </si>
  <si>
    <t>09020103</t>
  </si>
  <si>
    <t>철도운전</t>
  </si>
  <si>
    <t>철도·전동차 기관사</t>
    <phoneticPr fontId="9" type="noConversion"/>
  </si>
  <si>
    <t>09020104</t>
  </si>
  <si>
    <t>기지내차량운전</t>
  </si>
  <si>
    <t>09020201</t>
  </si>
  <si>
    <t>철도선로시설물유지보수</t>
  </si>
  <si>
    <t>7052</t>
    <phoneticPr fontId="9" type="noConversion"/>
  </si>
  <si>
    <t>철로 설치·보수원</t>
  </si>
  <si>
    <t>09020202</t>
  </si>
  <si>
    <t>정비기지시설물유지보수</t>
  </si>
  <si>
    <t>공업기계 설치·정비원</t>
  </si>
  <si>
    <t>09020203</t>
  </si>
  <si>
    <t>역시설물유지보수</t>
  </si>
  <si>
    <t>09020204</t>
  </si>
  <si>
    <t>철도정보통신시설물유지보수</t>
  </si>
  <si>
    <t>8422</t>
    <phoneticPr fontId="9" type="noConversion"/>
  </si>
  <si>
    <t>통신장비 설치·수리원</t>
  </si>
  <si>
    <t>09030101</t>
  </si>
  <si>
    <t>항해</t>
  </si>
  <si>
    <t>선장, 항해사 및 도선사</t>
  </si>
  <si>
    <t>09030102</t>
  </si>
  <si>
    <t>선박기관운전</t>
  </si>
  <si>
    <t>09030103</t>
  </si>
  <si>
    <t>선박통신</t>
  </si>
  <si>
    <t>1360</t>
    <phoneticPr fontId="9" type="noConversion"/>
  </si>
  <si>
    <t>통신·방송송출 장비 기사</t>
  </si>
  <si>
    <t>09030104</t>
  </si>
  <si>
    <t>수면비행선박조종</t>
  </si>
  <si>
    <t>09030105</t>
  </si>
  <si>
    <t>수상레저기구조종</t>
  </si>
  <si>
    <t>4209</t>
    <phoneticPr fontId="9" type="noConversion"/>
  </si>
  <si>
    <t>기타 스포츠 및 여가서비스 종사원</t>
    <phoneticPr fontId="9" type="noConversion"/>
  </si>
  <si>
    <t>09030106</t>
  </si>
  <si>
    <t>해상관제</t>
  </si>
  <si>
    <t>09030107</t>
  </si>
  <si>
    <t>선박갑판관리</t>
  </si>
  <si>
    <t>선박승무원 및 관련 종사원(선박객실 승무원 제외)</t>
    <phoneticPr fontId="9" type="noConversion"/>
  </si>
  <si>
    <t>09030201</t>
  </si>
  <si>
    <t>검수검정</t>
  </si>
  <si>
    <t>09040101</t>
  </si>
  <si>
    <t>경량항공기조종</t>
  </si>
  <si>
    <t>항공기 조종사</t>
  </si>
  <si>
    <t>09040102</t>
  </si>
  <si>
    <t>자가용항공기조종</t>
  </si>
  <si>
    <t>09040103</t>
  </si>
  <si>
    <t>사업용항공기조종</t>
  </si>
  <si>
    <t>09040104</t>
  </si>
  <si>
    <t>운송용항공기조종</t>
  </si>
  <si>
    <t>09040105</t>
  </si>
  <si>
    <t>소형무인기운용·조종</t>
  </si>
  <si>
    <t>09040201</t>
  </si>
  <si>
    <t>항공교통관제</t>
  </si>
  <si>
    <t>09040202</t>
  </si>
  <si>
    <t>운항관리</t>
  </si>
  <si>
    <t>09040203</t>
  </si>
  <si>
    <t>항공안전</t>
  </si>
  <si>
    <t>09040204</t>
  </si>
  <si>
    <t>항공보안</t>
  </si>
  <si>
    <t>시설·특수 경비원</t>
    <phoneticPr fontId="9" type="noConversion"/>
  </si>
  <si>
    <t>09040205</t>
  </si>
  <si>
    <t>항공여객운송서비스</t>
  </si>
  <si>
    <t>09040206</t>
  </si>
  <si>
    <t>항공화물운송서비스</t>
  </si>
  <si>
    <t>10010101</t>
  </si>
  <si>
    <t>일반영업</t>
  </si>
  <si>
    <t>기술 영업원</t>
  </si>
  <si>
    <t>제품·광고 영업원</t>
  </si>
  <si>
    <t>10010102</t>
  </si>
  <si>
    <t>해외영업</t>
  </si>
  <si>
    <t>해외 영업원</t>
  </si>
  <si>
    <t>10020101</t>
  </si>
  <si>
    <t>부동산개발</t>
  </si>
  <si>
    <t>6110</t>
    <phoneticPr fontId="9" type="noConversion"/>
  </si>
  <si>
    <t>부동산 컨설턴트 및 중개인</t>
  </si>
  <si>
    <t>10020102</t>
  </si>
  <si>
    <t>부동산분양</t>
  </si>
  <si>
    <t>10020103</t>
  </si>
  <si>
    <t>부동산경·공매</t>
  </si>
  <si>
    <t>10020201</t>
  </si>
  <si>
    <t>주택관리</t>
  </si>
  <si>
    <t>10020202</t>
  </si>
  <si>
    <t>상업용건물관리</t>
  </si>
  <si>
    <t>10020203</t>
  </si>
  <si>
    <t>부동산자산관리</t>
  </si>
  <si>
    <t>10020301</t>
  </si>
  <si>
    <t>부동산중개</t>
  </si>
  <si>
    <t>10020302</t>
  </si>
  <si>
    <t>부동산정보제공</t>
  </si>
  <si>
    <t>10020401</t>
  </si>
  <si>
    <t>부동산·동산감정평가</t>
  </si>
  <si>
    <t>0234</t>
    <phoneticPr fontId="9" type="noConversion"/>
  </si>
  <si>
    <t>감정 전문가</t>
    <phoneticPr fontId="9" type="noConversion"/>
  </si>
  <si>
    <t>10020402</t>
  </si>
  <si>
    <t>기업가치평가</t>
  </si>
  <si>
    <t>10020403</t>
  </si>
  <si>
    <t>감정평가가격정보제공</t>
  </si>
  <si>
    <t>10030101</t>
  </si>
  <si>
    <t>통신판매</t>
  </si>
  <si>
    <t>6130</t>
    <phoneticPr fontId="9" type="noConversion"/>
  </si>
  <si>
    <t>텔레마케터</t>
  </si>
  <si>
    <t>10030102</t>
    <phoneticPr fontId="9" type="noConversion"/>
  </si>
  <si>
    <t>전자상거래</t>
    <phoneticPr fontId="9" type="noConversion"/>
  </si>
  <si>
    <t>웹 운영자</t>
  </si>
  <si>
    <t>10030102</t>
  </si>
  <si>
    <t>전자상거래</t>
  </si>
  <si>
    <t>온라인 판매원</t>
    <phoneticPr fontId="9" type="noConversion"/>
  </si>
  <si>
    <t>10030201</t>
  </si>
  <si>
    <t>매장판매</t>
  </si>
  <si>
    <t>6140</t>
    <phoneticPr fontId="9" type="noConversion"/>
  </si>
  <si>
    <t>소규모 상점 경영 및 일선 관리 종사원</t>
    <phoneticPr fontId="9" type="noConversion"/>
  </si>
  <si>
    <t>상점 판매원</t>
  </si>
  <si>
    <t>10030202</t>
  </si>
  <si>
    <t>방문판매</t>
  </si>
  <si>
    <t>방문 판매원</t>
  </si>
  <si>
    <t>10030301</t>
  </si>
  <si>
    <t>농축수산물경매</t>
  </si>
  <si>
    <t>상품 중개인 및 경매사</t>
    <phoneticPr fontId="9" type="noConversion"/>
  </si>
  <si>
    <t>11010101</t>
  </si>
  <si>
    <t>보안</t>
  </si>
  <si>
    <t>5420</t>
    <phoneticPr fontId="9" type="noConversion"/>
  </si>
  <si>
    <t>경비원(건물 관리원)</t>
    <phoneticPr fontId="9" type="noConversion"/>
  </si>
  <si>
    <t>11010102</t>
  </si>
  <si>
    <t>경호</t>
  </si>
  <si>
    <t>경호원</t>
  </si>
  <si>
    <t>11020101</t>
  </si>
  <si>
    <t>환경미화</t>
  </si>
  <si>
    <t>5611</t>
    <phoneticPr fontId="9" type="noConversion"/>
  </si>
  <si>
    <t>청소원</t>
  </si>
  <si>
    <t>11020102</t>
  </si>
  <si>
    <t>가사지원</t>
  </si>
  <si>
    <t>가사 도우미</t>
    <phoneticPr fontId="9" type="noConversion"/>
  </si>
  <si>
    <t>11020201</t>
  </si>
  <si>
    <t>세탁</t>
  </si>
  <si>
    <t>세탁원(다림질원)</t>
    <phoneticPr fontId="9" type="noConversion"/>
  </si>
  <si>
    <t>세탁 기계 조작원</t>
    <phoneticPr fontId="9" type="noConversion"/>
  </si>
  <si>
    <t>11020202</t>
  </si>
  <si>
    <t>수선</t>
  </si>
  <si>
    <t>의복·가죽·모피 수선원</t>
  </si>
  <si>
    <t>12010101</t>
  </si>
  <si>
    <t>헤어미용</t>
  </si>
  <si>
    <t>미용사</t>
  </si>
  <si>
    <t>12010102</t>
  </si>
  <si>
    <t>피부미용</t>
  </si>
  <si>
    <t>피부 및 체형 관리사</t>
    <phoneticPr fontId="9" type="noConversion"/>
  </si>
  <si>
    <t>12010103</t>
  </si>
  <si>
    <t>메이크업</t>
  </si>
  <si>
    <t>메이크업 아티스트 및 분장사</t>
    <phoneticPr fontId="9" type="noConversion"/>
  </si>
  <si>
    <t>12010104</t>
  </si>
  <si>
    <t>네일미용</t>
  </si>
  <si>
    <t>12010105</t>
  </si>
  <si>
    <t>이용</t>
  </si>
  <si>
    <t>이용사</t>
  </si>
  <si>
    <t>12020101</t>
  </si>
  <si>
    <t>결혼상담</t>
  </si>
  <si>
    <t>결혼상담원 및 웨딩플래너</t>
  </si>
  <si>
    <t>12020102</t>
  </si>
  <si>
    <t>웨딩플래너</t>
  </si>
  <si>
    <t>12020103</t>
  </si>
  <si>
    <t>결혼예식장관리</t>
  </si>
  <si>
    <t>혼례 종사원</t>
    <phoneticPr fontId="9" type="noConversion"/>
  </si>
  <si>
    <t>12020104</t>
  </si>
  <si>
    <t>웨딩이벤트</t>
  </si>
  <si>
    <t>12020201</t>
  </si>
  <si>
    <t>장례지원</t>
  </si>
  <si>
    <t>장례 지도사 및 장례 상담원</t>
    <phoneticPr fontId="9" type="noConversion"/>
  </si>
  <si>
    <t>12020202</t>
  </si>
  <si>
    <t>장례지도</t>
  </si>
  <si>
    <t>12030101</t>
  </si>
  <si>
    <t>여행상품개발</t>
  </si>
  <si>
    <t>여행상품 개발자</t>
  </si>
  <si>
    <t>12030102</t>
  </si>
  <si>
    <t>여행상품상담</t>
  </si>
  <si>
    <t>여행 사무원</t>
  </si>
  <si>
    <t>12030103</t>
  </si>
  <si>
    <t>국내여행안내</t>
  </si>
  <si>
    <t>여행 안내원 및 해설사</t>
    <phoneticPr fontId="9" type="noConversion"/>
  </si>
  <si>
    <t>12030104</t>
  </si>
  <si>
    <t>해외여행안내</t>
  </si>
  <si>
    <t>12030105</t>
  </si>
  <si>
    <t>항공객실서비스</t>
  </si>
  <si>
    <t>항공기 객실승무원</t>
  </si>
  <si>
    <t>12030201</t>
  </si>
  <si>
    <t>숙박기획·개발</t>
  </si>
  <si>
    <t>12030202</t>
  </si>
  <si>
    <t>객실관리</t>
  </si>
  <si>
    <t>5230</t>
    <phoneticPr fontId="9" type="noConversion"/>
  </si>
  <si>
    <t>숙박시설 서비스원</t>
  </si>
  <si>
    <t>12030203</t>
  </si>
  <si>
    <t>부대시설관리</t>
  </si>
  <si>
    <t>홀서빙원</t>
    <phoneticPr fontId="9" type="noConversion"/>
  </si>
  <si>
    <t>12030204</t>
  </si>
  <si>
    <t>연회관리</t>
  </si>
  <si>
    <t>12030205</t>
  </si>
  <si>
    <t>접객서비스</t>
  </si>
  <si>
    <t>12030301</t>
  </si>
  <si>
    <t>회의기획</t>
  </si>
  <si>
    <t>12030302</t>
  </si>
  <si>
    <t>전시기획</t>
  </si>
  <si>
    <t>12030303</t>
  </si>
  <si>
    <t>이벤트기획</t>
  </si>
  <si>
    <t>12030401</t>
  </si>
  <si>
    <t>카지노기획개발</t>
  </si>
  <si>
    <t>12030402</t>
  </si>
  <si>
    <t>카지노운영관리</t>
  </si>
  <si>
    <t>12030403</t>
  </si>
  <si>
    <t>크루즈운영관리</t>
  </si>
  <si>
    <t>12030404</t>
  </si>
  <si>
    <t>유원시설운영관리</t>
  </si>
  <si>
    <t>12040101</t>
  </si>
  <si>
    <t>스포츠용품제작</t>
  </si>
  <si>
    <t>12040201</t>
  </si>
  <si>
    <t>스포츠시설개발</t>
  </si>
  <si>
    <t>12040202</t>
  </si>
  <si>
    <t>스포츠시설운영관리</t>
  </si>
  <si>
    <t>12040301</t>
  </si>
  <si>
    <t>선수스포츠지도</t>
  </si>
  <si>
    <t>4201</t>
    <phoneticPr fontId="9" type="noConversion"/>
  </si>
  <si>
    <t>스포츠 감독 및 코치</t>
    <phoneticPr fontId="9" type="noConversion"/>
  </si>
  <si>
    <t>12040302</t>
  </si>
  <si>
    <t>일반인스포츠지도</t>
  </si>
  <si>
    <t>4204</t>
    <phoneticPr fontId="9" type="noConversion"/>
  </si>
  <si>
    <t>스포츠강사, 레크리에이션강사 및 기타 관련 전문가</t>
    <phoneticPr fontId="9" type="noConversion"/>
  </si>
  <si>
    <t>12040303</t>
  </si>
  <si>
    <t>건강운동관리</t>
  </si>
  <si>
    <t>12040304</t>
  </si>
  <si>
    <t>경기기록분석</t>
  </si>
  <si>
    <t>4203</t>
    <phoneticPr fontId="9" type="noConversion"/>
  </si>
  <si>
    <t>경기 심판 및 경기 기록원</t>
    <phoneticPr fontId="9" type="noConversion"/>
  </si>
  <si>
    <t>12040305</t>
  </si>
  <si>
    <t>경기심판</t>
  </si>
  <si>
    <t>12040306</t>
  </si>
  <si>
    <t>경기지원</t>
  </si>
  <si>
    <t>12040401</t>
  </si>
  <si>
    <t>스포츠이벤트</t>
  </si>
  <si>
    <t>12040402</t>
  </si>
  <si>
    <t>스포츠라이선싱</t>
  </si>
  <si>
    <t>12040403</t>
  </si>
  <si>
    <t>스포츠에이전트</t>
  </si>
  <si>
    <t>연예인매니저 및 스포츠매니저</t>
  </si>
  <si>
    <t>12040404</t>
  </si>
  <si>
    <t>스포츠정보관리</t>
  </si>
  <si>
    <t>12040501</t>
  </si>
  <si>
    <t>레크리에이션지도</t>
  </si>
  <si>
    <t>13010101</t>
  </si>
  <si>
    <t>한식조리</t>
  </si>
  <si>
    <t>한식 조리사</t>
  </si>
  <si>
    <t>13010102</t>
  </si>
  <si>
    <t>양식조리</t>
  </si>
  <si>
    <t>양식 조리사</t>
  </si>
  <si>
    <t>13010103</t>
  </si>
  <si>
    <t>중식조리</t>
  </si>
  <si>
    <t>중식 조리사</t>
  </si>
  <si>
    <t>13010104</t>
  </si>
  <si>
    <t>일식·복어조리</t>
  </si>
  <si>
    <t>일식 조리사</t>
  </si>
  <si>
    <t>13010201</t>
  </si>
  <si>
    <t>식음료접객</t>
  </si>
  <si>
    <t>13010202</t>
  </si>
  <si>
    <t>소믈리에</t>
  </si>
  <si>
    <t>13010203</t>
  </si>
  <si>
    <t>바리스타</t>
  </si>
  <si>
    <t xml:space="preserve">음료 조리사 </t>
    <phoneticPr fontId="9" type="noConversion"/>
  </si>
  <si>
    <t>13010204</t>
  </si>
  <si>
    <t>바텐더</t>
  </si>
  <si>
    <t>13010205</t>
  </si>
  <si>
    <t>식공간연출</t>
  </si>
  <si>
    <t>기타 음식 서비스 종사원</t>
    <phoneticPr fontId="9" type="noConversion"/>
  </si>
  <si>
    <t>13010301</t>
  </si>
  <si>
    <t>외식운영관리</t>
  </si>
  <si>
    <t>14010101</t>
  </si>
  <si>
    <t>설계기획관리</t>
  </si>
  <si>
    <t>1402</t>
  </si>
  <si>
    <t>건축공학 기술자</t>
  </si>
  <si>
    <t>14010201</t>
  </si>
  <si>
    <t>건설공사공정관리</t>
  </si>
  <si>
    <t>1403</t>
  </si>
  <si>
    <t>14010202</t>
  </si>
  <si>
    <t>건설공사품질관리</t>
  </si>
  <si>
    <t>14010203</t>
  </si>
  <si>
    <t>건설공사환경관리</t>
  </si>
  <si>
    <t>14010204</t>
  </si>
  <si>
    <t>건설공사공무관리</t>
  </si>
  <si>
    <t>14010301</t>
  </si>
  <si>
    <t>유지관리</t>
  </si>
  <si>
    <t>14020101</t>
  </si>
  <si>
    <t>도로설계</t>
  </si>
  <si>
    <t>14020102</t>
  </si>
  <si>
    <t>공항설계</t>
  </si>
  <si>
    <t>14020103</t>
  </si>
  <si>
    <t>터널설계</t>
  </si>
  <si>
    <t>14020104</t>
  </si>
  <si>
    <t>교량설계</t>
  </si>
  <si>
    <t>14020105</t>
  </si>
  <si>
    <t>항만(해양)설계</t>
  </si>
  <si>
    <t>14020106</t>
  </si>
  <si>
    <t>상하수도설계</t>
  </si>
  <si>
    <t>14020107</t>
  </si>
  <si>
    <t>하천(댐)설계</t>
  </si>
  <si>
    <t>14020108</t>
  </si>
  <si>
    <t>지반설계</t>
  </si>
  <si>
    <t>14020109</t>
  </si>
  <si>
    <t>단지설계</t>
  </si>
  <si>
    <t>14020110</t>
  </si>
  <si>
    <t>철도설계</t>
  </si>
  <si>
    <t>14020111</t>
  </si>
  <si>
    <t>토목건설사업관리</t>
  </si>
  <si>
    <t>14020201</t>
  </si>
  <si>
    <t>토공</t>
  </si>
  <si>
    <t>7040</t>
    <phoneticPr fontId="9" type="noConversion"/>
  </si>
  <si>
    <t>건설·채굴 기계 운전원</t>
  </si>
  <si>
    <t>7059</t>
    <phoneticPr fontId="9" type="noConversion"/>
  </si>
  <si>
    <t>기타 채굴·토목 종사원</t>
  </si>
  <si>
    <t>14020202</t>
  </si>
  <si>
    <t>지반개량</t>
  </si>
  <si>
    <t>14020203</t>
  </si>
  <si>
    <t>포장</t>
  </si>
  <si>
    <t>14020204</t>
  </si>
  <si>
    <t>수중구조물시공</t>
  </si>
  <si>
    <t>14020205</t>
  </si>
  <si>
    <t>삭도시공</t>
  </si>
  <si>
    <t>14020206</t>
  </si>
  <si>
    <t>궤도시공</t>
  </si>
  <si>
    <t>14020207</t>
  </si>
  <si>
    <t>상하수도시공</t>
  </si>
  <si>
    <t>14020208</t>
  </si>
  <si>
    <t>보링그라우팅</t>
  </si>
  <si>
    <t>14020209</t>
  </si>
  <si>
    <t>철강재시공</t>
  </si>
  <si>
    <t>7011</t>
    <phoneticPr fontId="9" type="noConversion"/>
  </si>
  <si>
    <t>강구조물 가공원 및 건립원</t>
    <phoneticPr fontId="9" type="noConversion"/>
  </si>
  <si>
    <t>14020210</t>
  </si>
  <si>
    <t>준설</t>
  </si>
  <si>
    <t>14020211</t>
  </si>
  <si>
    <t>석축</t>
  </si>
  <si>
    <t>7015</t>
    <phoneticPr fontId="9" type="noConversion"/>
  </si>
  <si>
    <t>건축 석공</t>
  </si>
  <si>
    <t>14020301</t>
  </si>
  <si>
    <t>지적</t>
  </si>
  <si>
    <t>1406</t>
    <phoneticPr fontId="9" type="noConversion"/>
  </si>
  <si>
    <t>측량·지리정보 전문가</t>
  </si>
  <si>
    <t>14020302</t>
  </si>
  <si>
    <t>측량</t>
  </si>
  <si>
    <t>14020303</t>
  </si>
  <si>
    <t>공간정보구축</t>
  </si>
  <si>
    <t>1406</t>
  </si>
  <si>
    <t>14020304</t>
  </si>
  <si>
    <t>공간정보융합서비스</t>
  </si>
  <si>
    <t>14030101</t>
  </si>
  <si>
    <t>건축설계</t>
  </si>
  <si>
    <t>1401</t>
  </si>
  <si>
    <t>14030102</t>
  </si>
  <si>
    <t>건축구조설계</t>
  </si>
  <si>
    <t>14030103</t>
  </si>
  <si>
    <t>건축공사감리
(구. 건축감리)</t>
    <phoneticPr fontId="9" type="noConversion"/>
  </si>
  <si>
    <t>14030104</t>
  </si>
  <si>
    <t>실내건축설계</t>
  </si>
  <si>
    <t>14030201</t>
  </si>
  <si>
    <t>건축목공시공</t>
  </si>
  <si>
    <t>14030202</t>
  </si>
  <si>
    <t>조적미장시공</t>
  </si>
  <si>
    <t>7017</t>
    <phoneticPr fontId="9" type="noConversion"/>
  </si>
  <si>
    <t>조적공 및 석재부설원</t>
  </si>
  <si>
    <t>7021</t>
    <phoneticPr fontId="9" type="noConversion"/>
  </si>
  <si>
    <t>미장공</t>
  </si>
  <si>
    <t>14030203</t>
  </si>
  <si>
    <t>방수시공</t>
  </si>
  <si>
    <t>7022</t>
    <phoneticPr fontId="9" type="noConversion"/>
  </si>
  <si>
    <t>방수공</t>
  </si>
  <si>
    <t>14030204</t>
  </si>
  <si>
    <t>타일석공시공</t>
  </si>
  <si>
    <t>7024</t>
    <phoneticPr fontId="9" type="noConversion"/>
  </si>
  <si>
    <t>바닥재 시공원</t>
  </si>
  <si>
    <t>14030205</t>
  </si>
  <si>
    <t>건축도장시공</t>
  </si>
  <si>
    <t>7026</t>
    <phoneticPr fontId="9" type="noConversion"/>
  </si>
  <si>
    <t>건축 도장공</t>
  </si>
  <si>
    <t>14030206</t>
  </si>
  <si>
    <t>철근콘크리트시공</t>
  </si>
  <si>
    <t>7013</t>
    <phoneticPr fontId="9" type="noConversion"/>
  </si>
  <si>
    <t>철근공</t>
  </si>
  <si>
    <t>7014</t>
    <phoneticPr fontId="9" type="noConversion"/>
  </si>
  <si>
    <t>콘크리트공</t>
  </si>
  <si>
    <t>14030207</t>
  </si>
  <si>
    <t>창호시공</t>
  </si>
  <si>
    <t>7025</t>
    <phoneticPr fontId="9" type="noConversion"/>
  </si>
  <si>
    <t>도배공 및 유리 부착원</t>
    <phoneticPr fontId="9" type="noConversion"/>
  </si>
  <si>
    <t>7027</t>
    <phoneticPr fontId="9" type="noConversion"/>
  </si>
  <si>
    <t>새시 조립·설치원</t>
    <phoneticPr fontId="9" type="noConversion"/>
  </si>
  <si>
    <t>14030208</t>
  </si>
  <si>
    <t>가설시공</t>
  </si>
  <si>
    <t>14030209</t>
  </si>
  <si>
    <t>수장시공</t>
  </si>
  <si>
    <t>14030210</t>
  </si>
  <si>
    <t>단열시공</t>
  </si>
  <si>
    <t>7023</t>
    <phoneticPr fontId="9" type="noConversion"/>
  </si>
  <si>
    <t>단열공</t>
  </si>
  <si>
    <t>14030211</t>
  </si>
  <si>
    <t>지붕시공</t>
  </si>
  <si>
    <t>14030212</t>
  </si>
  <si>
    <t>구조물해체</t>
  </si>
  <si>
    <t>14030213</t>
  </si>
  <si>
    <t>강구조시공</t>
  </si>
  <si>
    <t>14030214</t>
  </si>
  <si>
    <t>경량철골시공</t>
  </si>
  <si>
    <t>7012</t>
    <phoneticPr fontId="9" type="noConversion"/>
  </si>
  <si>
    <t>경량철골공</t>
  </si>
  <si>
    <t>14030215</t>
    <phoneticPr fontId="9" type="noConversion"/>
  </si>
  <si>
    <t>건설공사판넬시공</t>
    <phoneticPr fontId="9" type="noConversion"/>
  </si>
  <si>
    <t>14030301</t>
  </si>
  <si>
    <t>건축설비설계</t>
  </si>
  <si>
    <t>14030302</t>
  </si>
  <si>
    <t>건축설비시공</t>
  </si>
  <si>
    <t>14030303</t>
  </si>
  <si>
    <t>건축설비감리</t>
  </si>
  <si>
    <t>14030304</t>
  </si>
  <si>
    <t>건축설비유지관리</t>
  </si>
  <si>
    <t>14030305</t>
  </si>
  <si>
    <t>배관시공</t>
  </si>
  <si>
    <t>14040101</t>
  </si>
  <si>
    <t>발전설비설계</t>
  </si>
  <si>
    <t>기계공학 기술자 및 연구원</t>
  </si>
  <si>
    <t>전기공학 기술자 및 연구원</t>
  </si>
  <si>
    <t>14040102</t>
  </si>
  <si>
    <t>석유·화학설비설계</t>
  </si>
  <si>
    <t>화학공학 기술자 및 연구원</t>
  </si>
  <si>
    <t>14040103</t>
  </si>
  <si>
    <t>에너지설비설계</t>
  </si>
  <si>
    <t>14040104</t>
  </si>
  <si>
    <t>제조공장설비설계</t>
  </si>
  <si>
    <t>14040105</t>
  </si>
  <si>
    <t>환경설비설계</t>
  </si>
  <si>
    <t>환경공학 기술자 및 연구원</t>
  </si>
  <si>
    <t>14040106</t>
  </si>
  <si>
    <t>플랜트설비감리</t>
  </si>
  <si>
    <t>14040107</t>
  </si>
  <si>
    <t>해수담수화플랜트설비설계</t>
  </si>
  <si>
    <t>14040201</t>
  </si>
  <si>
    <t>플랜트기계설비시공</t>
  </si>
  <si>
    <t>7032</t>
    <phoneticPr fontId="9" type="noConversion"/>
  </si>
  <si>
    <t>공업 배관공</t>
  </si>
  <si>
    <t>14040202</t>
  </si>
  <si>
    <t>플랜트전기설비시공</t>
  </si>
  <si>
    <t>산업 전기공</t>
  </si>
  <si>
    <t>14040203</t>
  </si>
  <si>
    <t>플랜트계측설비시공</t>
  </si>
  <si>
    <t>14040301</t>
  </si>
  <si>
    <t>플랜트사업관리</t>
  </si>
  <si>
    <t>14050101</t>
  </si>
  <si>
    <t>조경설계</t>
  </si>
  <si>
    <t>14050102</t>
  </si>
  <si>
    <t>조경시공</t>
  </si>
  <si>
    <t>1404</t>
  </si>
  <si>
    <t>9015</t>
    <phoneticPr fontId="9" type="noConversion"/>
  </si>
  <si>
    <t>조경원</t>
  </si>
  <si>
    <t>14050103</t>
  </si>
  <si>
    <t>조경관리</t>
  </si>
  <si>
    <t>14050104</t>
  </si>
  <si>
    <t>조경사업관리
(구. 조경감리)</t>
    <phoneticPr fontId="9" type="noConversion"/>
  </si>
  <si>
    <t>14060101</t>
  </si>
  <si>
    <t>국토·지역계획</t>
  </si>
  <si>
    <t>1405</t>
    <phoneticPr fontId="9" type="noConversion"/>
  </si>
  <si>
    <t>도시·교통 전문가</t>
    <phoneticPr fontId="9" type="noConversion"/>
  </si>
  <si>
    <t>14060102</t>
  </si>
  <si>
    <t>도시계획</t>
  </si>
  <si>
    <t>14060103</t>
  </si>
  <si>
    <t>도시설계</t>
  </si>
  <si>
    <t>1405</t>
  </si>
  <si>
    <t>14060104</t>
  </si>
  <si>
    <t>도시재생</t>
  </si>
  <si>
    <t>14060105</t>
  </si>
  <si>
    <t>도시개발</t>
  </si>
  <si>
    <t>14060106</t>
  </si>
  <si>
    <t>도시경관</t>
  </si>
  <si>
    <t>14060201</t>
  </si>
  <si>
    <t>교통계획</t>
  </si>
  <si>
    <t>14060202</t>
  </si>
  <si>
    <t>교통설계</t>
  </si>
  <si>
    <t>14060203</t>
  </si>
  <si>
    <t>교통운영·감리</t>
  </si>
  <si>
    <t>14070101</t>
  </si>
  <si>
    <t>모터그레이더운전</t>
  </si>
  <si>
    <t>14070102</t>
  </si>
  <si>
    <t>아스팔트피니셔운전</t>
  </si>
  <si>
    <t>14070103</t>
  </si>
  <si>
    <t>롤러운전</t>
  </si>
  <si>
    <t>14070104</t>
  </si>
  <si>
    <t>불도저운전</t>
  </si>
  <si>
    <t>14070105</t>
  </si>
  <si>
    <t>로더운전</t>
  </si>
  <si>
    <t>14070106</t>
  </si>
  <si>
    <t>굴삭기운전</t>
  </si>
  <si>
    <t>14070107</t>
  </si>
  <si>
    <t>준설선운전</t>
  </si>
  <si>
    <t>14070201</t>
  </si>
  <si>
    <t>락드릴항타항발기운전</t>
  </si>
  <si>
    <t>14070202</t>
  </si>
  <si>
    <t>지열시추기운전</t>
  </si>
  <si>
    <t>14070301</t>
  </si>
  <si>
    <t>콘크리트공기계운전</t>
  </si>
  <si>
    <t>14070401</t>
  </si>
  <si>
    <t>지게차운전</t>
  </si>
  <si>
    <t>6230</t>
    <phoneticPr fontId="9" type="noConversion"/>
  </si>
  <si>
    <t>물품이동장비 조작원(크레인·호이스트·지게차)</t>
    <phoneticPr fontId="9" type="noConversion"/>
  </si>
  <si>
    <t>14070501</t>
  </si>
  <si>
    <t>기중기운전</t>
  </si>
  <si>
    <t>14070502</t>
  </si>
  <si>
    <t>양화장치운전</t>
  </si>
  <si>
    <t>14070503</t>
  </si>
  <si>
    <t>타워크레인운전</t>
  </si>
  <si>
    <t>14070504</t>
  </si>
  <si>
    <t>천장크레인운전</t>
  </si>
  <si>
    <t>14070505</t>
  </si>
  <si>
    <t>컨테이너크레인운전</t>
  </si>
  <si>
    <t>14070601</t>
  </si>
  <si>
    <t>건설기계정비</t>
  </si>
  <si>
    <t>건설·광업 기계 설치·정비원</t>
    <phoneticPr fontId="9" type="noConversion"/>
  </si>
  <si>
    <t>14080101</t>
  </si>
  <si>
    <t>해양관측</t>
  </si>
  <si>
    <t>자연과학 연구원</t>
  </si>
  <si>
    <t>14080102</t>
  </si>
  <si>
    <t>해양측량</t>
  </si>
  <si>
    <t>14080103</t>
  </si>
  <si>
    <t>해양생태환경조사</t>
  </si>
  <si>
    <t>14080201</t>
  </si>
  <si>
    <t>해양환경보전·복원</t>
  </si>
  <si>
    <t>14080202</t>
  </si>
  <si>
    <t>해양환경영향평가</t>
  </si>
  <si>
    <t>14080203</t>
  </si>
  <si>
    <t>해양오염관리·방재</t>
  </si>
  <si>
    <t>14080301</t>
  </si>
  <si>
    <t>원유시추설비설치·운용</t>
  </si>
  <si>
    <t>가스·에너지공학 기술자 및 연구원</t>
    <phoneticPr fontId="9" type="noConversion"/>
  </si>
  <si>
    <t>14080302</t>
  </si>
  <si>
    <t>원유생산설비설치·운용</t>
  </si>
  <si>
    <t>14080303</t>
  </si>
  <si>
    <t>해양터미널구조물설치</t>
  </si>
  <si>
    <t>14080304</t>
  </si>
  <si>
    <t>해양플랜트프로세스설계</t>
  </si>
  <si>
    <t>14080305</t>
  </si>
  <si>
    <t>해양플랜트시운전설계</t>
  </si>
  <si>
    <t>14080306</t>
  </si>
  <si>
    <t>해양플랜트안전설계</t>
  </si>
  <si>
    <t>14080307</t>
    <phoneticPr fontId="9" type="noConversion"/>
  </si>
  <si>
    <t>해양플랜트종합설계</t>
    <phoneticPr fontId="9" type="noConversion"/>
  </si>
  <si>
    <t>14080308</t>
    <phoneticPr fontId="9" type="noConversion"/>
  </si>
  <si>
    <t>해양플랜트구조설계</t>
    <phoneticPr fontId="9" type="noConversion"/>
  </si>
  <si>
    <t>14080309</t>
    <phoneticPr fontId="9" type="noConversion"/>
  </si>
  <si>
    <t>해양플랜트기계설계</t>
    <phoneticPr fontId="9" type="noConversion"/>
  </si>
  <si>
    <t>14080401</t>
  </si>
  <si>
    <t>해양자원탐사</t>
  </si>
  <si>
    <t>14080402</t>
  </si>
  <si>
    <t>해양자원개발</t>
  </si>
  <si>
    <t>14080403</t>
  </si>
  <si>
    <t>해양자원관리</t>
  </si>
  <si>
    <t>금속·재료공학 기술자 및 연구원</t>
    <phoneticPr fontId="9" type="noConversion"/>
  </si>
  <si>
    <t>14080501</t>
  </si>
  <si>
    <t>일반잠수</t>
  </si>
  <si>
    <t>14080502</t>
  </si>
  <si>
    <t>산업잠수</t>
  </si>
  <si>
    <t>8241</t>
    <phoneticPr fontId="9" type="noConversion"/>
  </si>
  <si>
    <t>용접원</t>
    <phoneticPr fontId="9" type="noConversion"/>
  </si>
  <si>
    <t>15010101</t>
  </si>
  <si>
    <t>기계설계기획</t>
  </si>
  <si>
    <t>로봇공학 기술자 및 연구원</t>
  </si>
  <si>
    <t>15010102</t>
  </si>
  <si>
    <t>기계개발기획</t>
  </si>
  <si>
    <t>15010103</t>
  </si>
  <si>
    <t>기계조달</t>
  </si>
  <si>
    <t>15010104</t>
  </si>
  <si>
    <t>기계마케팅</t>
  </si>
  <si>
    <t>15010201</t>
  </si>
  <si>
    <t>기계요소설계</t>
  </si>
  <si>
    <t>15010202</t>
  </si>
  <si>
    <t>기계시스템설계</t>
  </si>
  <si>
    <t>15010203</t>
  </si>
  <si>
    <t>구조해석설계</t>
  </si>
  <si>
    <t>15010204</t>
  </si>
  <si>
    <t>기계제어설계</t>
  </si>
  <si>
    <t>15020101</t>
  </si>
  <si>
    <t>선반가공</t>
  </si>
  <si>
    <t>금속 공작기계 조작원</t>
    <phoneticPr fontId="9" type="noConversion"/>
  </si>
  <si>
    <t>15020102</t>
  </si>
  <si>
    <t>밀링가공</t>
  </si>
  <si>
    <t>15020103</t>
  </si>
  <si>
    <t>연삭가공</t>
  </si>
  <si>
    <t>15020104</t>
  </si>
  <si>
    <t>CAM</t>
  </si>
  <si>
    <t>15020105</t>
  </si>
  <si>
    <t>측정</t>
  </si>
  <si>
    <t>기계·로봇공학 시험원</t>
    <phoneticPr fontId="9" type="noConversion"/>
  </si>
  <si>
    <t>15020106</t>
  </si>
  <si>
    <t>성형가공</t>
  </si>
  <si>
    <t>15020201</t>
  </si>
  <si>
    <t>방전가공</t>
  </si>
  <si>
    <t>15020202</t>
  </si>
  <si>
    <t>레이저가공</t>
  </si>
  <si>
    <t>15020203</t>
  </si>
  <si>
    <t>워터젯가공</t>
  </si>
  <si>
    <t>15020204</t>
  </si>
  <si>
    <t>플라즈마가공</t>
  </si>
  <si>
    <t>15030101</t>
  </si>
  <si>
    <t>기계수동조립</t>
  </si>
  <si>
    <t>8161</t>
    <phoneticPr fontId="9" type="noConversion"/>
  </si>
  <si>
    <t>일반기계 조립원</t>
  </si>
  <si>
    <t>15030102</t>
  </si>
  <si>
    <t>기계소프트웨어개발</t>
  </si>
  <si>
    <t>시스템 소프트웨어 개발자</t>
  </si>
  <si>
    <t>15030103</t>
  </si>
  <si>
    <t>기계하드웨어개발</t>
  </si>
  <si>
    <t>전자공학 기술자 및 연구원</t>
  </si>
  <si>
    <t>15030104</t>
  </si>
  <si>
    <t>기계펌웨어개발</t>
  </si>
  <si>
    <t>15030201</t>
  </si>
  <si>
    <t>기계생산관리계획</t>
  </si>
  <si>
    <t>15030202</t>
  </si>
  <si>
    <t>기계자재관리</t>
  </si>
  <si>
    <t>15030203</t>
  </si>
  <si>
    <t>기계공정관리</t>
  </si>
  <si>
    <t>15030204</t>
  </si>
  <si>
    <t>기계생산성관리</t>
  </si>
  <si>
    <t>15030205</t>
  </si>
  <si>
    <t>기계작업감독</t>
  </si>
  <si>
    <t>15040101</t>
  </si>
  <si>
    <t>기계품질계획</t>
  </si>
  <si>
    <t>15040102</t>
  </si>
  <si>
    <t>기계품질관리</t>
  </si>
  <si>
    <t>15040103</t>
  </si>
  <si>
    <t>기계품질평가</t>
  </si>
  <si>
    <t>15050101</t>
  </si>
  <si>
    <t>운반하역기계설치·정비</t>
  </si>
  <si>
    <t>물품이동장비 설치·정비원</t>
  </si>
  <si>
    <t>15050102</t>
  </si>
  <si>
    <t>건설광산기계설치·정비</t>
  </si>
  <si>
    <t>15050103</t>
  </si>
  <si>
    <t>섬유기계설치·정비</t>
  </si>
  <si>
    <t>15050104</t>
  </si>
  <si>
    <t>공작기계설치·정비</t>
  </si>
  <si>
    <t>15050105</t>
  </si>
  <si>
    <t>고무프라스틱기계설치·정비</t>
  </si>
  <si>
    <t>15050106</t>
  </si>
  <si>
    <t>농업용기계설치·정비</t>
  </si>
  <si>
    <t>농업용 및 기타 기계장비 설치·정비원</t>
  </si>
  <si>
    <t>15050107</t>
  </si>
  <si>
    <t>승강기설치·정비</t>
  </si>
  <si>
    <t>승강기 설치·정비원</t>
  </si>
  <si>
    <t>15050201</t>
  </si>
  <si>
    <t>냉동공조설계</t>
  </si>
  <si>
    <t>15050202</t>
  </si>
  <si>
    <t>냉동공조설치</t>
  </si>
  <si>
    <t>냉동·냉장·공조기 설치·정비원</t>
  </si>
  <si>
    <t>15050203</t>
  </si>
  <si>
    <t>냉동공조유지보수관리</t>
  </si>
  <si>
    <t>8140</t>
    <phoneticPr fontId="9" type="noConversion"/>
  </si>
  <si>
    <t>냉·난방 설비 조작원</t>
  </si>
  <si>
    <t>15050204</t>
  </si>
  <si>
    <t>보일러설치·정비</t>
  </si>
  <si>
    <t>보일러 설치·정비원</t>
  </si>
  <si>
    <t>15050205</t>
    <phoneticPr fontId="9" type="noConversion"/>
  </si>
  <si>
    <t>보일러운영관리</t>
    <phoneticPr fontId="9" type="noConversion"/>
  </si>
  <si>
    <t>15050301</t>
  </si>
  <si>
    <t>오토바이정비</t>
  </si>
  <si>
    <t>기타 운송장비 정비원</t>
  </si>
  <si>
    <t>15050302</t>
  </si>
  <si>
    <t>자전거정비</t>
  </si>
  <si>
    <t>15060101</t>
  </si>
  <si>
    <t>자동차설계</t>
  </si>
  <si>
    <t>15060102</t>
  </si>
  <si>
    <t>자동차시험·평가</t>
  </si>
  <si>
    <t>15060103</t>
  </si>
  <si>
    <t>자동차공정설계</t>
  </si>
  <si>
    <t>15060201</t>
  </si>
  <si>
    <t>자동차조립</t>
  </si>
  <si>
    <t>8171</t>
    <phoneticPr fontId="9" type="noConversion"/>
  </si>
  <si>
    <t>자동차 조립원</t>
  </si>
  <si>
    <t>8172</t>
    <phoneticPr fontId="9" type="noConversion"/>
  </si>
  <si>
    <t>자동차 부품 조립원</t>
    <phoneticPr fontId="9" type="noConversion"/>
  </si>
  <si>
    <t>15060202</t>
  </si>
  <si>
    <t>자동차성능검사</t>
  </si>
  <si>
    <t>자동차 정비원</t>
  </si>
  <si>
    <t>15060301</t>
  </si>
  <si>
    <t>자동차전기·전자장치정비</t>
  </si>
  <si>
    <t>15060302</t>
  </si>
  <si>
    <t>자동차엔진정비</t>
  </si>
  <si>
    <t>15060303</t>
  </si>
  <si>
    <t>자동차섀시정비</t>
  </si>
  <si>
    <t>15060304</t>
  </si>
  <si>
    <t>자동차차체정비</t>
  </si>
  <si>
    <t>15060305</t>
  </si>
  <si>
    <t>자동차도장</t>
  </si>
  <si>
    <t>8251</t>
    <phoneticPr fontId="9" type="noConversion"/>
  </si>
  <si>
    <t>도장원(도장기조작원)</t>
    <phoneticPr fontId="9" type="noConversion"/>
  </si>
  <si>
    <t>15060306</t>
  </si>
  <si>
    <t>자동차정비검사</t>
  </si>
  <si>
    <t>15060401</t>
  </si>
  <si>
    <t>자동차정비경영관리</t>
  </si>
  <si>
    <t>15060402</t>
  </si>
  <si>
    <t>자동차정비현장관리</t>
  </si>
  <si>
    <t>15060501</t>
  </si>
  <si>
    <t>자동차영업</t>
  </si>
  <si>
    <t>자동차 영업원</t>
  </si>
  <si>
    <t>15060502</t>
  </si>
  <si>
    <t>자동차튜닝</t>
  </si>
  <si>
    <t>15070101</t>
  </si>
  <si>
    <t>철도차량설계</t>
  </si>
  <si>
    <t>15070102</t>
  </si>
  <si>
    <t>철도차량제작</t>
  </si>
  <si>
    <t>8173</t>
    <phoneticPr fontId="9" type="noConversion"/>
  </si>
  <si>
    <t>운송장비 조립원</t>
  </si>
  <si>
    <t>15070103</t>
  </si>
  <si>
    <t>철도차량시운전</t>
  </si>
  <si>
    <t>15070201</t>
  </si>
  <si>
    <t>고속차량유지보수</t>
  </si>
  <si>
    <t>철도기관차·전동차 정비원</t>
  </si>
  <si>
    <t>15070202</t>
  </si>
  <si>
    <t>디젤차량유지보수</t>
  </si>
  <si>
    <t>15070203</t>
  </si>
  <si>
    <t>전기차량유지보수</t>
  </si>
  <si>
    <t>15070204</t>
  </si>
  <si>
    <t>객화차량유지보수</t>
  </si>
  <si>
    <t>15070205</t>
  </si>
  <si>
    <t>특수차량유지보수</t>
  </si>
  <si>
    <t>15080101</t>
  </si>
  <si>
    <t>선박기본설계</t>
  </si>
  <si>
    <t>15080102</t>
  </si>
  <si>
    <t>선체설계</t>
  </si>
  <si>
    <t>15080103</t>
  </si>
  <si>
    <t>선박배관설계</t>
  </si>
  <si>
    <t>15080104</t>
  </si>
  <si>
    <t>철의장설계</t>
  </si>
  <si>
    <t>15080105</t>
  </si>
  <si>
    <t>기장설계</t>
  </si>
  <si>
    <t>15080106</t>
  </si>
  <si>
    <t>전장설계</t>
  </si>
  <si>
    <t>15080107</t>
  </si>
  <si>
    <t>선실설계</t>
  </si>
  <si>
    <t>15080201</t>
  </si>
  <si>
    <t>선체가공</t>
  </si>
  <si>
    <t>8221</t>
    <phoneticPr fontId="9" type="noConversion"/>
  </si>
  <si>
    <t>판금원</t>
  </si>
  <si>
    <t>8223</t>
    <phoneticPr fontId="9" type="noConversion"/>
  </si>
  <si>
    <t>제관원</t>
  </si>
  <si>
    <t>용접원</t>
  </si>
  <si>
    <t>15080202</t>
  </si>
  <si>
    <t>선체조립</t>
  </si>
  <si>
    <t>15080203</t>
  </si>
  <si>
    <t>선박도장</t>
  </si>
  <si>
    <t>15080204</t>
    <phoneticPr fontId="9" type="noConversion"/>
  </si>
  <si>
    <t>심출(철목)</t>
    <phoneticPr fontId="9" type="noConversion"/>
  </si>
  <si>
    <t>15080205</t>
    <phoneticPr fontId="9" type="noConversion"/>
  </si>
  <si>
    <t>조선비계(족장, 발판, scaffolding)</t>
  </si>
  <si>
    <t>7019</t>
    <phoneticPr fontId="9" type="noConversion"/>
  </si>
  <si>
    <t>기타 건설 구조 기능원</t>
    <phoneticPr fontId="9" type="noConversion"/>
  </si>
  <si>
    <t>15080301</t>
  </si>
  <si>
    <t>기장생산</t>
  </si>
  <si>
    <t>15080302</t>
  </si>
  <si>
    <t>전장생산</t>
  </si>
  <si>
    <t>15080303</t>
  </si>
  <si>
    <t>선장생산</t>
  </si>
  <si>
    <t>15080304</t>
  </si>
  <si>
    <t>선실의장생산</t>
  </si>
  <si>
    <t>15080401</t>
  </si>
  <si>
    <t>선체품질관리</t>
  </si>
  <si>
    <t>15080402</t>
  </si>
  <si>
    <t>의장품질관리</t>
  </si>
  <si>
    <t>15080403</t>
  </si>
  <si>
    <t>도장품질관리</t>
  </si>
  <si>
    <t>금속·재료공학 시험원</t>
    <phoneticPr fontId="9" type="noConversion"/>
  </si>
  <si>
    <t>15080501</t>
  </si>
  <si>
    <t>선박생산계획</t>
  </si>
  <si>
    <t>15080502</t>
  </si>
  <si>
    <t>선체생산관리</t>
  </si>
  <si>
    <t>15080503</t>
  </si>
  <si>
    <t>의장생산관리</t>
  </si>
  <si>
    <t>15080601</t>
  </si>
  <si>
    <t>기장시운전</t>
  </si>
  <si>
    <t>15080602</t>
  </si>
  <si>
    <t>선장시운전</t>
  </si>
  <si>
    <t>15080603</t>
  </si>
  <si>
    <t>전장시운전</t>
  </si>
  <si>
    <t>15080701</t>
  </si>
  <si>
    <t>선체정비</t>
  </si>
  <si>
    <t>선박 정비원</t>
  </si>
  <si>
    <t>15080702</t>
  </si>
  <si>
    <t>선박기관정비</t>
  </si>
  <si>
    <t>15080703</t>
  </si>
  <si>
    <t>선박배관정비</t>
  </si>
  <si>
    <t>15080704</t>
  </si>
  <si>
    <t>전장정비</t>
  </si>
  <si>
    <t>15080705</t>
  </si>
  <si>
    <t>의장정비</t>
  </si>
  <si>
    <t>15090101</t>
  </si>
  <si>
    <t>항공기기체설계</t>
  </si>
  <si>
    <t>15090102</t>
  </si>
  <si>
    <t>항공기엔진·프로펠러설계</t>
  </si>
  <si>
    <t>15090103</t>
  </si>
  <si>
    <t>항공기전기·전자장비설계</t>
  </si>
  <si>
    <t>15090104</t>
  </si>
  <si>
    <t>항공기시스템설계</t>
  </si>
  <si>
    <t>15090105</t>
  </si>
  <si>
    <t>소형무인기비행체개발</t>
  </si>
  <si>
    <t>15090201</t>
  </si>
  <si>
    <t>항공기기체제작</t>
  </si>
  <si>
    <t>15090202</t>
  </si>
  <si>
    <t>항공기엔진·프로펠러제작</t>
  </si>
  <si>
    <t>8162</t>
    <phoneticPr fontId="9" type="noConversion"/>
  </si>
  <si>
    <t>금속기계부품 조립원</t>
  </si>
  <si>
    <t>15090203</t>
  </si>
  <si>
    <t>항공기전기·전자장비제작</t>
  </si>
  <si>
    <t>8360</t>
    <phoneticPr fontId="9" type="noConversion"/>
  </si>
  <si>
    <t>전기·전자 부품·제품 조립원</t>
  </si>
  <si>
    <t>15090301</t>
  </si>
  <si>
    <t>항공기기체정비</t>
  </si>
  <si>
    <t>항공기 정비원</t>
  </si>
  <si>
    <t>15090302</t>
  </si>
  <si>
    <t>항공기가스터빈엔진정비</t>
  </si>
  <si>
    <t>15090303</t>
  </si>
  <si>
    <t>항공기왕복엔진정비</t>
  </si>
  <si>
    <t>15090304</t>
  </si>
  <si>
    <t>항공기프로펠러정비</t>
  </si>
  <si>
    <t>15090305</t>
  </si>
  <si>
    <t>항공기계통정비</t>
  </si>
  <si>
    <t>15090306</t>
  </si>
  <si>
    <t>항공기전기·전자장비정비</t>
  </si>
  <si>
    <t>15090307</t>
  </si>
  <si>
    <t>헬리콥터정비</t>
  </si>
  <si>
    <t>15090308</t>
  </si>
  <si>
    <t>소형무인기정비</t>
  </si>
  <si>
    <t>15090401</t>
  </si>
  <si>
    <t>항공기정비관리</t>
  </si>
  <si>
    <t>15090402</t>
  </si>
  <si>
    <t>항공장비보급관리</t>
  </si>
  <si>
    <t>15090403</t>
  </si>
  <si>
    <t>항공장구관리</t>
  </si>
  <si>
    <t>15100101</t>
  </si>
  <si>
    <t>사출금형설계</t>
  </si>
  <si>
    <t>금형원</t>
  </si>
  <si>
    <t>15100102</t>
  </si>
  <si>
    <t>사출금형제작</t>
  </si>
  <si>
    <t>15100103</t>
  </si>
  <si>
    <t>사출금형품질관리</t>
  </si>
  <si>
    <t>15100104</t>
  </si>
  <si>
    <t>사출금형조립</t>
  </si>
  <si>
    <t>15100201</t>
  </si>
  <si>
    <t>프레스금형설계</t>
  </si>
  <si>
    <t>15100202</t>
  </si>
  <si>
    <t>프레스금형제작</t>
  </si>
  <si>
    <t>15100203</t>
  </si>
  <si>
    <t>프레스금형품질관리</t>
  </si>
  <si>
    <t>15100204</t>
  </si>
  <si>
    <t>프레스금형조립</t>
  </si>
  <si>
    <t>15100301</t>
  </si>
  <si>
    <t>다이캐스팅금형설계</t>
  </si>
  <si>
    <t>15100302</t>
  </si>
  <si>
    <t>다이캐스팅금형제작</t>
  </si>
  <si>
    <t>15100303</t>
  </si>
  <si>
    <t>다이캐스팅금형조립</t>
  </si>
  <si>
    <t>15100304</t>
  </si>
  <si>
    <t>다이캐스팅금형품질관리</t>
  </si>
  <si>
    <t>16010101</t>
  </si>
  <si>
    <t>재료설계</t>
  </si>
  <si>
    <t>16010102</t>
  </si>
  <si>
    <t>재료시험</t>
  </si>
  <si>
    <t>16010103</t>
  </si>
  <si>
    <t>재료조직평가</t>
  </si>
  <si>
    <t>16010201</t>
  </si>
  <si>
    <t>제선</t>
  </si>
  <si>
    <t>8211</t>
    <phoneticPr fontId="9" type="noConversion"/>
  </si>
  <si>
    <t>금속가공 제어장치 조작원</t>
    <phoneticPr fontId="9" type="noConversion"/>
  </si>
  <si>
    <t>16010202</t>
  </si>
  <si>
    <t>제강</t>
  </si>
  <si>
    <t>16010203</t>
  </si>
  <si>
    <t>열간압연</t>
  </si>
  <si>
    <t>8212</t>
    <phoneticPr fontId="9" type="noConversion"/>
  </si>
  <si>
    <t>금속가공 기계 조작원</t>
    <phoneticPr fontId="9" type="noConversion"/>
  </si>
  <si>
    <t>16010204</t>
  </si>
  <si>
    <t>냉간압연</t>
  </si>
  <si>
    <t>16010205</t>
  </si>
  <si>
    <t>비철금속건식제련</t>
  </si>
  <si>
    <t>16010206</t>
  </si>
  <si>
    <t>비철금속습식제련</t>
  </si>
  <si>
    <t>16010207</t>
  </si>
  <si>
    <t>금속재료제조설비정비</t>
  </si>
  <si>
    <t>16010301</t>
  </si>
  <si>
    <t>주조</t>
  </si>
  <si>
    <t>8233</t>
    <phoneticPr fontId="9" type="noConversion"/>
  </si>
  <si>
    <t>주조원</t>
  </si>
  <si>
    <t>8234</t>
    <phoneticPr fontId="9" type="noConversion"/>
  </si>
  <si>
    <t>주조기조작원</t>
  </si>
  <si>
    <t>16010302</t>
  </si>
  <si>
    <t>단조·압출·인발</t>
  </si>
  <si>
    <t>8231</t>
    <phoneticPr fontId="9" type="noConversion"/>
  </si>
  <si>
    <t>단조원</t>
  </si>
  <si>
    <t>8232</t>
    <phoneticPr fontId="9" type="noConversion"/>
  </si>
  <si>
    <t>단조기조작원</t>
  </si>
  <si>
    <t>16010303</t>
  </si>
  <si>
    <t>열처리</t>
  </si>
  <si>
    <t>16010304</t>
  </si>
  <si>
    <t>선재가공</t>
  </si>
  <si>
    <t>16010305</t>
  </si>
  <si>
    <t>판금제관</t>
  </si>
  <si>
    <t>8222</t>
    <phoneticPr fontId="9" type="noConversion"/>
  </si>
  <si>
    <t>판금기조작원</t>
  </si>
  <si>
    <t>8224</t>
    <phoneticPr fontId="9" type="noConversion"/>
  </si>
  <si>
    <t>제관기조작원</t>
  </si>
  <si>
    <t>16010306</t>
  </si>
  <si>
    <t>강관제조</t>
  </si>
  <si>
    <t>8242</t>
    <phoneticPr fontId="9" type="noConversion"/>
  </si>
  <si>
    <t>용접기조작원</t>
  </si>
  <si>
    <t>16010307</t>
    <phoneticPr fontId="9" type="noConversion"/>
  </si>
  <si>
    <t>분말야금</t>
    <phoneticPr fontId="9" type="noConversion"/>
  </si>
  <si>
    <t>16010401</t>
  </si>
  <si>
    <t>도금</t>
  </si>
  <si>
    <t>8252</t>
    <phoneticPr fontId="9" type="noConversion"/>
  </si>
  <si>
    <t>도금·금속분무기 조작원</t>
  </si>
  <si>
    <t>16010402</t>
  </si>
  <si>
    <t>금속도장</t>
  </si>
  <si>
    <t>16010501</t>
  </si>
  <si>
    <t>피복아크용접</t>
  </si>
  <si>
    <t>16010502</t>
  </si>
  <si>
    <t>CO2용접</t>
    <phoneticPr fontId="9" type="noConversion"/>
  </si>
  <si>
    <t>16010503</t>
  </si>
  <si>
    <t>가스텅스텐아크용접</t>
  </si>
  <si>
    <t>16010504</t>
  </si>
  <si>
    <t>가스메탈아크용접</t>
  </si>
  <si>
    <t>16010505</t>
  </si>
  <si>
    <t>서브머지드아크용접</t>
  </si>
  <si>
    <t>16010506</t>
  </si>
  <si>
    <t>로봇용접</t>
  </si>
  <si>
    <t>16020101</t>
  </si>
  <si>
    <t>전기전자재료제조</t>
  </si>
  <si>
    <t>16020102</t>
  </si>
  <si>
    <t>광학재료제조</t>
  </si>
  <si>
    <t>유리·유리제품 생산기계 조작원</t>
  </si>
  <si>
    <t>16020103</t>
  </si>
  <si>
    <t>내열구조재료제조</t>
  </si>
  <si>
    <t>16020104</t>
  </si>
  <si>
    <t>생체세라믹재료제조</t>
  </si>
  <si>
    <t>16020201</t>
  </si>
  <si>
    <t>유리·법랑제조</t>
  </si>
  <si>
    <t>16020202</t>
  </si>
  <si>
    <t>내화물제조</t>
  </si>
  <si>
    <t>16020203</t>
  </si>
  <si>
    <t>연삭재제조</t>
  </si>
  <si>
    <t>16020204</t>
  </si>
  <si>
    <t>도자기제조</t>
  </si>
  <si>
    <t>점토제품 생산기계 조작원</t>
  </si>
  <si>
    <t>16020205</t>
  </si>
  <si>
    <t>시멘트제조</t>
  </si>
  <si>
    <t>시멘트·광물제품 생산기계 조작원</t>
  </si>
  <si>
    <t>16020206</t>
  </si>
  <si>
    <t>탄소제품제조</t>
  </si>
  <si>
    <t>16020207</t>
  </si>
  <si>
    <t>축로</t>
  </si>
  <si>
    <t>17010101</t>
  </si>
  <si>
    <t>화학물질분석</t>
  </si>
  <si>
    <t>화학공학 시험원</t>
  </si>
  <si>
    <t>17010102</t>
  </si>
  <si>
    <t>화학물질검사·평가</t>
  </si>
  <si>
    <t>17010103</t>
  </si>
  <si>
    <t>화학물질취급관리</t>
  </si>
  <si>
    <t>17010201</t>
  </si>
  <si>
    <t>화학공정설계</t>
  </si>
  <si>
    <t>17010202</t>
  </si>
  <si>
    <t>화학반응공정개발운전</t>
  </si>
  <si>
    <t>17010203</t>
  </si>
  <si>
    <t>화학공정유지운영</t>
  </si>
  <si>
    <t>17010301</t>
  </si>
  <si>
    <t>화학제품연구개발</t>
  </si>
  <si>
    <t>17010302</t>
    <phoneticPr fontId="9" type="noConversion"/>
  </si>
  <si>
    <t>화학신소재개발</t>
    <phoneticPr fontId="9" type="noConversion"/>
  </si>
  <si>
    <t>17010303</t>
    <phoneticPr fontId="9" type="noConversion"/>
  </si>
  <si>
    <t>화학제품기술사업화관리</t>
    <phoneticPr fontId="9" type="noConversion"/>
  </si>
  <si>
    <t>17020101</t>
  </si>
  <si>
    <t>석유제품제조</t>
  </si>
  <si>
    <t>석유·천연가스 제조 제어장치 조작원</t>
  </si>
  <si>
    <t>17020201</t>
  </si>
  <si>
    <t>석유화학제품제조</t>
  </si>
  <si>
    <t>화학물 가공장치 조작원</t>
  </si>
  <si>
    <t>17020202</t>
  </si>
  <si>
    <t>합성수지제조</t>
  </si>
  <si>
    <t>17020203</t>
  </si>
  <si>
    <t>합섬원료제조</t>
  </si>
  <si>
    <t>17020204</t>
  </si>
  <si>
    <t>합성고무제조</t>
  </si>
  <si>
    <t>17020205</t>
  </si>
  <si>
    <t>고분자복합재료제조</t>
  </si>
  <si>
    <t>17020206</t>
  </si>
  <si>
    <t>기능성고분자제조</t>
  </si>
  <si>
    <t>17020301</t>
  </si>
  <si>
    <t>무기질비료제조</t>
  </si>
  <si>
    <t>17020302</t>
  </si>
  <si>
    <t>산·알카리제조</t>
  </si>
  <si>
    <t>17030101</t>
  </si>
  <si>
    <t>의약품제조</t>
  </si>
  <si>
    <t>화학제품 생산기계 조작원(고무·플라스틱 제외)</t>
  </si>
  <si>
    <t>17030102</t>
  </si>
  <si>
    <t>농약제조</t>
  </si>
  <si>
    <t>17030103</t>
  </si>
  <si>
    <t>화장품제조</t>
  </si>
  <si>
    <t>17030201</t>
  </si>
  <si>
    <t>계면활성제제조</t>
  </si>
  <si>
    <t>17030202</t>
  </si>
  <si>
    <t>첨가제제조</t>
  </si>
  <si>
    <t>17030203</t>
  </si>
  <si>
    <t>색소(염·안료)제조</t>
  </si>
  <si>
    <t>17030204</t>
  </si>
  <si>
    <t>도료제조</t>
  </si>
  <si>
    <t>17030205</t>
  </si>
  <si>
    <t>접착제제조</t>
  </si>
  <si>
    <t>17030301</t>
  </si>
  <si>
    <t>바이오의약품제조</t>
  </si>
  <si>
    <t>17030302</t>
  </si>
  <si>
    <t>바이오의약품개발</t>
  </si>
  <si>
    <t>17030303</t>
  </si>
  <si>
    <t>바이오진단제품개발·서비스</t>
  </si>
  <si>
    <t>17030401</t>
  </si>
  <si>
    <t>범용바이오화학소재제조</t>
  </si>
  <si>
    <t>17030402</t>
  </si>
  <si>
    <t>바이오플라스틱제조</t>
  </si>
  <si>
    <t>17030403</t>
  </si>
  <si>
    <t>특수바이오화학제품제조</t>
  </si>
  <si>
    <t>17040101</t>
  </si>
  <si>
    <t>압출성형</t>
    <phoneticPr fontId="9" type="noConversion"/>
  </si>
  <si>
    <t>플라스틱제품 생산기계 조작원</t>
  </si>
  <si>
    <t>17040102</t>
  </si>
  <si>
    <t>코팅성형</t>
  </si>
  <si>
    <t>17040103</t>
  </si>
  <si>
    <t>중공·진공성형</t>
  </si>
  <si>
    <t>17040104</t>
  </si>
  <si>
    <t>컴파운딩</t>
  </si>
  <si>
    <t>17040105</t>
    <phoneticPr fontId="9" type="noConversion"/>
  </si>
  <si>
    <t>사출성형</t>
    <phoneticPr fontId="9" type="noConversion"/>
  </si>
  <si>
    <t>고무배합</t>
    <phoneticPr fontId="9" type="noConversion"/>
  </si>
  <si>
    <t>타이어·고무제품 생산기계 조작원</t>
  </si>
  <si>
    <t>18010101</t>
  </si>
  <si>
    <t>방사</t>
  </si>
  <si>
    <t>섬유 제조기계 조작원</t>
    <phoneticPr fontId="9" type="noConversion"/>
  </si>
  <si>
    <t>18010102</t>
  </si>
  <si>
    <t>방적</t>
  </si>
  <si>
    <t>18010103</t>
  </si>
  <si>
    <t>제직</t>
  </si>
  <si>
    <t>직조기·편직기 조작원</t>
  </si>
  <si>
    <t>18010104</t>
  </si>
  <si>
    <t>편직</t>
  </si>
  <si>
    <t>18010105</t>
  </si>
  <si>
    <t>부직포</t>
  </si>
  <si>
    <t>기타 직물·신발 기계 조작원 및 조립원</t>
    <phoneticPr fontId="9" type="noConversion"/>
  </si>
  <si>
    <t>18010201</t>
  </si>
  <si>
    <t>사가공</t>
  </si>
  <si>
    <t>18010202</t>
  </si>
  <si>
    <t>염색가공</t>
  </si>
  <si>
    <t>섬유공학 시험원</t>
  </si>
  <si>
    <t>표백·염색기 조작원</t>
  </si>
  <si>
    <t>18010301</t>
  </si>
  <si>
    <t>구매생산관리</t>
  </si>
  <si>
    <t>섬유공학 기술자 및 연구원</t>
  </si>
  <si>
    <t>18010302</t>
  </si>
  <si>
    <t>생산현장관리</t>
  </si>
  <si>
    <t>18020101</t>
  </si>
  <si>
    <t>패션기획</t>
  </si>
  <si>
    <t>18020102</t>
  </si>
  <si>
    <t>패션디자인</t>
  </si>
  <si>
    <t>18020103</t>
  </si>
  <si>
    <t>패턴</t>
  </si>
  <si>
    <t>패턴사</t>
  </si>
  <si>
    <t>18020104</t>
  </si>
  <si>
    <t>비주얼머천다이징</t>
  </si>
  <si>
    <t>18020201</t>
  </si>
  <si>
    <t>제직의류생산</t>
  </si>
  <si>
    <t>재단사</t>
  </si>
  <si>
    <t>재봉사</t>
  </si>
  <si>
    <t>양장·양복 제조원</t>
  </si>
  <si>
    <t>18020202</t>
  </si>
  <si>
    <t>편직의류생산</t>
  </si>
  <si>
    <t>18020203</t>
  </si>
  <si>
    <t>가죽·모피생산</t>
  </si>
  <si>
    <t>모피·가죽의복 제조원</t>
  </si>
  <si>
    <t>18020204</t>
  </si>
  <si>
    <t>패션소품생산</t>
  </si>
  <si>
    <t>기타 섬유·가죽 기능원</t>
  </si>
  <si>
    <t>18020205</t>
  </si>
  <si>
    <t>한복생산</t>
  </si>
  <si>
    <t>한복 제조원</t>
  </si>
  <si>
    <t>18020301</t>
  </si>
  <si>
    <t>의류유통관리</t>
  </si>
  <si>
    <t>18020302</t>
  </si>
  <si>
    <t>가죽·모피유통관리</t>
  </si>
  <si>
    <t>18020303</t>
  </si>
  <si>
    <t>신발유통관리</t>
  </si>
  <si>
    <t>18020304</t>
  </si>
  <si>
    <t>패션소품유통관리</t>
  </si>
  <si>
    <t>18020401</t>
  </si>
  <si>
    <t>신발생산</t>
  </si>
  <si>
    <t>신발 제조기계 조작원 및 조립원</t>
    <phoneticPr fontId="9" type="noConversion"/>
  </si>
  <si>
    <t>18020402</t>
  </si>
  <si>
    <t>신발개발</t>
  </si>
  <si>
    <t>0243</t>
  </si>
  <si>
    <t>제화원</t>
  </si>
  <si>
    <t>19010101</t>
  </si>
  <si>
    <t>수력발전설비설계</t>
  </si>
  <si>
    <t>19010102</t>
  </si>
  <si>
    <t>화력발전설비설계</t>
  </si>
  <si>
    <t>19010103</t>
  </si>
  <si>
    <t>원자력발전설비설계</t>
  </si>
  <si>
    <t>19010201</t>
  </si>
  <si>
    <t>수력발전설비운영</t>
  </si>
  <si>
    <t>8330</t>
    <phoneticPr fontId="9" type="noConversion"/>
  </si>
  <si>
    <t>발전·배전 장치 조작원</t>
  </si>
  <si>
    <t>19010202</t>
  </si>
  <si>
    <t>화력발전설비운영</t>
  </si>
  <si>
    <t>19010203</t>
  </si>
  <si>
    <t>원자력발전설비운영</t>
  </si>
  <si>
    <t>19010204</t>
  </si>
  <si>
    <t>원자력발전전기설비정비</t>
  </si>
  <si>
    <t>19010205</t>
  </si>
  <si>
    <t>원자력발전기계설비정비</t>
  </si>
  <si>
    <t>19010206</t>
  </si>
  <si>
    <t>원자력발전계측제어설비정비</t>
  </si>
  <si>
    <t>19010301</t>
  </si>
  <si>
    <t>송변전배전설비설계</t>
    <phoneticPr fontId="9" type="noConversion"/>
  </si>
  <si>
    <t>19010302</t>
  </si>
  <si>
    <t>송변전배전설비운영
(구. 송배전변전설비운용)</t>
    <phoneticPr fontId="9" type="noConversion"/>
  </si>
  <si>
    <t>외선 전기공</t>
  </si>
  <si>
    <t>19010303</t>
  </si>
  <si>
    <t>송변전배전설비공사감리</t>
  </si>
  <si>
    <t>19010304</t>
  </si>
  <si>
    <t>직류송배전전력변환설비제작</t>
  </si>
  <si>
    <t>19010305</t>
  </si>
  <si>
    <t>직류송배전제어·보호시스템설비제작</t>
  </si>
  <si>
    <t>19010306</t>
    <phoneticPr fontId="9" type="noConversion"/>
  </si>
  <si>
    <t>직류송배전시험평가</t>
    <phoneticPr fontId="9" type="noConversion"/>
  </si>
  <si>
    <t>전기·전자공학 시험원</t>
    <phoneticPr fontId="9" type="noConversion"/>
  </si>
  <si>
    <t>19010401</t>
  </si>
  <si>
    <t>지능형전력망설비</t>
  </si>
  <si>
    <t>19010402</t>
  </si>
  <si>
    <t>지능형전력망설비소프트웨어</t>
  </si>
  <si>
    <t>19010501</t>
  </si>
  <si>
    <t>전기기기설계</t>
  </si>
  <si>
    <t>19010502</t>
  </si>
  <si>
    <t>전기기기제작</t>
  </si>
  <si>
    <t>전기 부품·제품 생산기계 조작원</t>
  </si>
  <si>
    <t>19010503</t>
  </si>
  <si>
    <t>전기기기유지보수</t>
  </si>
  <si>
    <t>19010504</t>
    <phoneticPr fontId="9" type="noConversion"/>
  </si>
  <si>
    <t>전기전선제조</t>
    <phoneticPr fontId="9" type="noConversion"/>
  </si>
  <si>
    <t>19010601</t>
  </si>
  <si>
    <t>전기설비설계</t>
  </si>
  <si>
    <t>19010602</t>
  </si>
  <si>
    <t>전기설비감리</t>
  </si>
  <si>
    <t>19010603</t>
  </si>
  <si>
    <t>전기설비운영</t>
  </si>
  <si>
    <t>8340</t>
    <phoneticPr fontId="9" type="noConversion"/>
  </si>
  <si>
    <t>전기·전자 설비 조작원</t>
  </si>
  <si>
    <t>19010701</t>
  </si>
  <si>
    <t>내선공사</t>
  </si>
  <si>
    <t>19010702</t>
  </si>
  <si>
    <t>외선공사</t>
  </si>
  <si>
    <t>19010703</t>
  </si>
  <si>
    <t>변전설비공사</t>
  </si>
  <si>
    <t>19010801</t>
  </si>
  <si>
    <t>자동제어시스템설계</t>
  </si>
  <si>
    <t>19010802</t>
  </si>
  <si>
    <t>자동제어기기제작</t>
  </si>
  <si>
    <t>19010803</t>
  </si>
  <si>
    <t>자동제어시스템유지정비</t>
  </si>
  <si>
    <t>19010804</t>
  </si>
  <si>
    <t>자동제어시스템운영</t>
  </si>
  <si>
    <t>8150</t>
    <phoneticPr fontId="9" type="noConversion"/>
  </si>
  <si>
    <t>자동조립라인·산업용로봇 조작원</t>
  </si>
  <si>
    <t>19010901</t>
  </si>
  <si>
    <t>전기철도설계감리</t>
  </si>
  <si>
    <t>19010902</t>
  </si>
  <si>
    <t>전기철도시공</t>
  </si>
  <si>
    <t>19010903</t>
  </si>
  <si>
    <t>전기철도시설물유지보수</t>
  </si>
  <si>
    <t>19011001</t>
  </si>
  <si>
    <t>철도신호제어설계·감리</t>
  </si>
  <si>
    <t>19011002</t>
  </si>
  <si>
    <t>철도신호제어시공</t>
  </si>
  <si>
    <t>19011003</t>
  </si>
  <si>
    <t>철도신호제어시설물유지보수</t>
  </si>
  <si>
    <t>19011101</t>
  </si>
  <si>
    <t>초임계CO2발전열원설계제작</t>
    <phoneticPr fontId="9" type="noConversion"/>
  </si>
  <si>
    <t>19011102</t>
  </si>
  <si>
    <t>초임계CO2열교환기설계제작</t>
    <phoneticPr fontId="9" type="noConversion"/>
  </si>
  <si>
    <t>19011103</t>
    <phoneticPr fontId="9" type="noConversion"/>
  </si>
  <si>
    <r>
      <t>초임계CO2회전기기설계</t>
    </r>
    <r>
      <rPr>
        <sz val="10"/>
        <rFont val="맑은 고딕"/>
        <family val="3"/>
        <charset val="129"/>
      </rPr>
      <t>·</t>
    </r>
    <r>
      <rPr>
        <sz val="8.5"/>
        <rFont val="맑은 고딕"/>
        <family val="3"/>
        <charset val="129"/>
      </rPr>
      <t>제작</t>
    </r>
    <phoneticPr fontId="9" type="noConversion"/>
  </si>
  <si>
    <t>19011201</t>
  </si>
  <si>
    <t>전기저장장치개발</t>
  </si>
  <si>
    <t>19011202</t>
  </si>
  <si>
    <t>전기저장장치설치</t>
  </si>
  <si>
    <t>19020101</t>
  </si>
  <si>
    <t>전자제품기획</t>
  </si>
  <si>
    <t>19020102</t>
  </si>
  <si>
    <t>전자제품생산</t>
  </si>
  <si>
    <t>전자 부품·제품 생산기계 조작원</t>
  </si>
  <si>
    <t>19020201</t>
  </si>
  <si>
    <t>전자부품기획</t>
  </si>
  <si>
    <t>19020202</t>
  </si>
  <si>
    <t>전자부품생산</t>
  </si>
  <si>
    <t>19020301</t>
  </si>
  <si>
    <t>전자제품설치·정비</t>
  </si>
  <si>
    <t>8321</t>
    <phoneticPr fontId="9" type="noConversion"/>
  </si>
  <si>
    <t>사무용 전자기기 설치·수리원</t>
    <phoneticPr fontId="9" type="noConversion"/>
  </si>
  <si>
    <t>8322</t>
    <phoneticPr fontId="9" type="noConversion"/>
  </si>
  <si>
    <t>가전제품 설치·수리원</t>
  </si>
  <si>
    <t>8411</t>
    <phoneticPr fontId="9" type="noConversion"/>
  </si>
  <si>
    <t>컴퓨터 설치·수리원</t>
    <phoneticPr fontId="9" type="noConversion"/>
  </si>
  <si>
    <t>8412</t>
    <phoneticPr fontId="9" type="noConversion"/>
  </si>
  <si>
    <t>이동전화기 수리원</t>
  </si>
  <si>
    <t>19020302</t>
  </si>
  <si>
    <t>전자제품영업</t>
  </si>
  <si>
    <t>19030101</t>
  </si>
  <si>
    <t>가전기기시스템소프트웨어개발</t>
  </si>
  <si>
    <t>19030102</t>
  </si>
  <si>
    <t>가전기기응용소프트웨어개발</t>
  </si>
  <si>
    <t>19030103</t>
  </si>
  <si>
    <t>가전기기하드웨어개발</t>
  </si>
  <si>
    <t>19030104</t>
  </si>
  <si>
    <t>가전기기기구개발</t>
  </si>
  <si>
    <t>19030201</t>
  </si>
  <si>
    <t>산업용전자기기하드웨어개발</t>
  </si>
  <si>
    <t>컴퓨터 하드웨어 기술자 및 연구원</t>
    <phoneticPr fontId="9" type="noConversion"/>
  </si>
  <si>
    <t>19030202</t>
  </si>
  <si>
    <t>산업용전자기기기구개발</t>
  </si>
  <si>
    <t>19030203</t>
  </si>
  <si>
    <t>산업용전자기기소프트웨어개발</t>
  </si>
  <si>
    <t>19030301</t>
  </si>
  <si>
    <t>정보통신기기하드웨어개발</t>
  </si>
  <si>
    <t>통신공학 기술자 및 연구원</t>
  </si>
  <si>
    <t>19030302</t>
  </si>
  <si>
    <t>정보통신기기기구개발</t>
  </si>
  <si>
    <t>19030303</t>
  </si>
  <si>
    <t>정보통신기기소프트웨어개발</t>
  </si>
  <si>
    <t>19030401</t>
  </si>
  <si>
    <t>전자응용기기하드웨어개발</t>
  </si>
  <si>
    <t>19030402</t>
  </si>
  <si>
    <t>전자응용기기기구개발</t>
  </si>
  <si>
    <t>19030403</t>
  </si>
  <si>
    <t>전자응용기기소프트웨어개발</t>
  </si>
  <si>
    <t>19030501</t>
  </si>
  <si>
    <t>전자부품하드웨어개발</t>
  </si>
  <si>
    <t>19030502</t>
  </si>
  <si>
    <t>전자부품기구개발</t>
  </si>
  <si>
    <t>19030503</t>
  </si>
  <si>
    <t>전자부품소프트웨어개발</t>
  </si>
  <si>
    <t>19030601</t>
  </si>
  <si>
    <t>반도체개발</t>
  </si>
  <si>
    <t>19030602</t>
  </si>
  <si>
    <t>반도체제조</t>
  </si>
  <si>
    <t>19030603</t>
  </si>
  <si>
    <t>반도체장비</t>
  </si>
  <si>
    <t>19030604</t>
  </si>
  <si>
    <t>반도체재료</t>
  </si>
  <si>
    <t>19030701</t>
  </si>
  <si>
    <t>디스플레이개발</t>
  </si>
  <si>
    <t>19030702</t>
  </si>
  <si>
    <t>디스플레이생산</t>
  </si>
  <si>
    <t>19030703</t>
  </si>
  <si>
    <t>디스플레이장비부품개발</t>
  </si>
  <si>
    <t>19030801</t>
  </si>
  <si>
    <t>로봇하드웨어설계</t>
  </si>
  <si>
    <t>19030802</t>
  </si>
  <si>
    <t>로봇기구개발</t>
  </si>
  <si>
    <t>19030803</t>
  </si>
  <si>
    <t>로봇소프트웨어개발</t>
  </si>
  <si>
    <t>19030804</t>
  </si>
  <si>
    <t>로봇지능개발</t>
  </si>
  <si>
    <t>19030805</t>
  </si>
  <si>
    <t>로봇유지보수</t>
  </si>
  <si>
    <t>19030901</t>
  </si>
  <si>
    <t>의료기기품질관리</t>
  </si>
  <si>
    <t>19030902</t>
  </si>
  <si>
    <t>의료기기인·허가</t>
  </si>
  <si>
    <t>19030903</t>
  </si>
  <si>
    <t>의료기기생산</t>
  </si>
  <si>
    <t>19030904</t>
  </si>
  <si>
    <t>의료기기연구개발</t>
  </si>
  <si>
    <t>19031001</t>
  </si>
  <si>
    <t>광부품개발</t>
  </si>
  <si>
    <t>19031002</t>
  </si>
  <si>
    <t>레이저개발</t>
  </si>
  <si>
    <t>19031003</t>
  </si>
  <si>
    <t>LED기술개발</t>
  </si>
  <si>
    <t>19031004</t>
    <phoneticPr fontId="9" type="noConversion"/>
  </si>
  <si>
    <t>광학시스템제조</t>
    <phoneticPr fontId="9" type="noConversion"/>
  </si>
  <si>
    <t>19031101</t>
  </si>
  <si>
    <t>3D프린터개발</t>
  </si>
  <si>
    <t>19031102</t>
  </si>
  <si>
    <t>3D프린터용제품제작</t>
  </si>
  <si>
    <t>19031201</t>
  </si>
  <si>
    <t>가상훈련시스템설계·검증</t>
  </si>
  <si>
    <t>1320</t>
    <phoneticPr fontId="9" type="noConversion"/>
  </si>
  <si>
    <t>컴퓨터시스템 전문가</t>
  </si>
  <si>
    <t>19031202</t>
  </si>
  <si>
    <t>가상훈련구동엔지니어링</t>
  </si>
  <si>
    <t>19031203</t>
    <phoneticPr fontId="9" type="noConversion"/>
  </si>
  <si>
    <t>가상훈련콘텐츠개발</t>
    <phoneticPr fontId="9" type="noConversion"/>
  </si>
  <si>
    <t>19031204</t>
    <phoneticPr fontId="9" type="noConversion"/>
  </si>
  <si>
    <t>실감형콘텐츠하드웨어(디바이스)개발</t>
    <phoneticPr fontId="9" type="noConversion"/>
  </si>
  <si>
    <t>19031301</t>
    <phoneticPr fontId="9" type="noConversion"/>
  </si>
  <si>
    <t>착용형스마트기기설계</t>
    <phoneticPr fontId="9" type="noConversion"/>
  </si>
  <si>
    <t>19031302</t>
    <phoneticPr fontId="9" type="noConversion"/>
  </si>
  <si>
    <t>착용형스마트기기서비스</t>
    <phoneticPr fontId="9" type="noConversion"/>
  </si>
  <si>
    <t>19031303</t>
    <phoneticPr fontId="9" type="noConversion"/>
  </si>
  <si>
    <t>착용형스마트기기개발</t>
    <phoneticPr fontId="9" type="noConversion"/>
  </si>
  <si>
    <t>20010101</t>
  </si>
  <si>
    <t>정보기술전략</t>
  </si>
  <si>
    <t>1320</t>
  </si>
  <si>
    <t>20010102</t>
  </si>
  <si>
    <t>정보기술컨설팅</t>
  </si>
  <si>
    <t>20010103</t>
  </si>
  <si>
    <t>정보기술기획</t>
  </si>
  <si>
    <t>20010104</t>
  </si>
  <si>
    <t>SW제품기획</t>
  </si>
  <si>
    <t>20010105</t>
  </si>
  <si>
    <t>빅데이터분석</t>
  </si>
  <si>
    <t>데이터 전문가</t>
  </si>
  <si>
    <t>20010106</t>
  </si>
  <si>
    <t>IOT융합서비스기획</t>
  </si>
  <si>
    <t>20010107</t>
    <phoneticPr fontId="9" type="noConversion"/>
  </si>
  <si>
    <t>빅데이터기획</t>
    <phoneticPr fontId="9" type="noConversion"/>
  </si>
  <si>
    <t>20010108</t>
    <phoneticPr fontId="9" type="noConversion"/>
  </si>
  <si>
    <t>핀테크기술기획</t>
    <phoneticPr fontId="9" type="noConversion"/>
  </si>
  <si>
    <t>1350</t>
    <phoneticPr fontId="9" type="noConversion"/>
  </si>
  <si>
    <t>정보보안 전문가</t>
    <phoneticPr fontId="9" type="noConversion"/>
  </si>
  <si>
    <t>20010201</t>
  </si>
  <si>
    <t>SW아키텍처</t>
  </si>
  <si>
    <t>20010202</t>
  </si>
  <si>
    <t>응용SW엔지니어링</t>
  </si>
  <si>
    <t>20010203</t>
  </si>
  <si>
    <t>임베디드SW엔지니어링</t>
  </si>
  <si>
    <t>20010204</t>
  </si>
  <si>
    <t>DB엔지니어링</t>
  </si>
  <si>
    <t>20010205</t>
  </si>
  <si>
    <t>NW엔지니어링</t>
  </si>
  <si>
    <t>네트워크 시스템 개발자</t>
    <phoneticPr fontId="9" type="noConversion"/>
  </si>
  <si>
    <t>20010206</t>
  </si>
  <si>
    <t>보안엔지니어링</t>
  </si>
  <si>
    <t>20010207</t>
  </si>
  <si>
    <t>UI/UX엔지니어링</t>
  </si>
  <si>
    <t>20010208</t>
  </si>
  <si>
    <t>시스템SW엔지니어링</t>
  </si>
  <si>
    <t>20010209</t>
    <phoneticPr fontId="9" type="noConversion"/>
  </si>
  <si>
    <t>빅데이터플랫폼구축</t>
    <phoneticPr fontId="9" type="noConversion"/>
  </si>
  <si>
    <t>20010210</t>
    <phoneticPr fontId="9" type="noConversion"/>
  </si>
  <si>
    <t>핀테크엔지니어링</t>
    <phoneticPr fontId="9" type="noConversion"/>
  </si>
  <si>
    <t>20010301</t>
  </si>
  <si>
    <t>IT시스템관리</t>
  </si>
  <si>
    <t>정보시스템 운영자</t>
    <phoneticPr fontId="9" type="noConversion"/>
  </si>
  <si>
    <t>20010302</t>
  </si>
  <si>
    <t>IT기술교육</t>
  </si>
  <si>
    <t>20010303</t>
  </si>
  <si>
    <t>IT기술지원</t>
  </si>
  <si>
    <t>20010304</t>
    <phoneticPr fontId="9" type="noConversion"/>
  </si>
  <si>
    <r>
      <t>빅데이터운영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관리</t>
    </r>
    <phoneticPr fontId="9" type="noConversion"/>
  </si>
  <si>
    <t>20010401</t>
  </si>
  <si>
    <t>IT프로젝트관리</t>
  </si>
  <si>
    <t>20010402</t>
  </si>
  <si>
    <t>IT품질보증</t>
  </si>
  <si>
    <t>20010403</t>
  </si>
  <si>
    <t>IT테스트</t>
  </si>
  <si>
    <t>20010404</t>
  </si>
  <si>
    <t>IT감리</t>
  </si>
  <si>
    <t>20010501</t>
  </si>
  <si>
    <t>IT기술영업</t>
  </si>
  <si>
    <t>20010502</t>
  </si>
  <si>
    <t>IT마케팅</t>
  </si>
  <si>
    <t>20010601</t>
  </si>
  <si>
    <t>정보보호관리·운영</t>
  </si>
  <si>
    <t>20010602</t>
  </si>
  <si>
    <t>정보보호진단분석</t>
  </si>
  <si>
    <t>20010603</t>
  </si>
  <si>
    <t>보안사고분석대응</t>
  </si>
  <si>
    <t>20010604</t>
    <phoneticPr fontId="9" type="noConversion"/>
  </si>
  <si>
    <r>
      <t>정보보호암호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인증</t>
    </r>
    <phoneticPr fontId="9" type="noConversion"/>
  </si>
  <si>
    <t>20010605</t>
    <phoneticPr fontId="9" type="noConversion"/>
  </si>
  <si>
    <t>지능형영상정보처리</t>
    <phoneticPr fontId="9" type="noConversion"/>
  </si>
  <si>
    <t>20020101</t>
  </si>
  <si>
    <t>교환시스템구축</t>
  </si>
  <si>
    <t>20020102</t>
  </si>
  <si>
    <t>구내통신구축</t>
  </si>
  <si>
    <t>구내통신망구축</t>
    <phoneticPr fontId="9" type="noConversion"/>
  </si>
  <si>
    <t>8423</t>
    <phoneticPr fontId="9" type="noConversion"/>
  </si>
  <si>
    <t>방송·통신·인터넷 케이블 설치·수리원</t>
    <phoneticPr fontId="9" type="noConversion"/>
  </si>
  <si>
    <t>20020103</t>
  </si>
  <si>
    <t>네트워크구축</t>
  </si>
  <si>
    <t>20020104</t>
    <phoneticPr fontId="9" type="noConversion"/>
  </si>
  <si>
    <t>구내통신설비공사</t>
    <phoneticPr fontId="9" type="noConversion"/>
  </si>
  <si>
    <t>20020105</t>
    <phoneticPr fontId="9" type="noConversion"/>
  </si>
  <si>
    <t>실감형플랫폼구축</t>
    <phoneticPr fontId="9" type="noConversion"/>
  </si>
  <si>
    <t>20020201</t>
  </si>
  <si>
    <t>무선통신시스템구축</t>
  </si>
  <si>
    <t>무선통신망구축</t>
    <phoneticPr fontId="9" type="noConversion"/>
  </si>
  <si>
    <t>20020202</t>
  </si>
  <si>
    <t>전송시스템구축</t>
  </si>
  <si>
    <t>20020203</t>
  </si>
  <si>
    <t>무선통신망구축</t>
  </si>
  <si>
    <t>20020204</t>
  </si>
  <si>
    <t>위성통신망구축</t>
  </si>
  <si>
    <t>20020205</t>
    <phoneticPr fontId="9" type="noConversion"/>
  </si>
  <si>
    <t>IoT통신망구축</t>
    <phoneticPr fontId="9" type="noConversion"/>
  </si>
  <si>
    <t>20020301</t>
  </si>
  <si>
    <t>유선설비접속서비스</t>
  </si>
  <si>
    <t>1360</t>
  </si>
  <si>
    <t>통신 기기·서비스 판매원</t>
  </si>
  <si>
    <t>20020302</t>
  </si>
  <si>
    <t>전용회선서비스</t>
  </si>
  <si>
    <t>20020303</t>
  </si>
  <si>
    <t>초고속망서비스</t>
  </si>
  <si>
    <t>20020304</t>
  </si>
  <si>
    <t>부가네트워크서비스</t>
  </si>
  <si>
    <t>20020305</t>
  </si>
  <si>
    <t>전신서비스</t>
  </si>
  <si>
    <t>20020306</t>
  </si>
  <si>
    <t>이동통신서비스</t>
  </si>
  <si>
    <t>20020307</t>
  </si>
  <si>
    <t>콘텐츠사용자서비스</t>
  </si>
  <si>
    <t>20020308</t>
  </si>
  <si>
    <t>콘텐츠네트워크서비스</t>
  </si>
  <si>
    <t>20020309</t>
  </si>
  <si>
    <t>무선초고속인터넷서비스</t>
  </si>
  <si>
    <t>20020310</t>
  </si>
  <si>
    <t>주파수공용통신</t>
  </si>
  <si>
    <t>20020311</t>
  </si>
  <si>
    <t>무선호출메시징서비스</t>
  </si>
  <si>
    <t>20020312</t>
  </si>
  <si>
    <t>위성통신서비스</t>
  </si>
  <si>
    <t>20020313</t>
  </si>
  <si>
    <t>특수이동통신서비스</t>
  </si>
  <si>
    <t>20020314</t>
  </si>
  <si>
    <t>인터넷지원서비스</t>
  </si>
  <si>
    <t>20020315</t>
  </si>
  <si>
    <t>부가통신응용중계서비스</t>
  </si>
  <si>
    <t>20020316</t>
  </si>
  <si>
    <t>특수부가통신서비스</t>
  </si>
  <si>
    <t>20020317</t>
  </si>
  <si>
    <t>무선데이터통신서비스</t>
  </si>
  <si>
    <t>20020318</t>
  </si>
  <si>
    <t>디지털비지니스지원서비스</t>
  </si>
  <si>
    <t>20020319</t>
    <phoneticPr fontId="9" type="noConversion"/>
  </si>
  <si>
    <t>실감형통신서비스</t>
    <phoneticPr fontId="9" type="noConversion"/>
  </si>
  <si>
    <t>20020401</t>
  </si>
  <si>
    <t>가상현실콘텐츠제작</t>
  </si>
  <si>
    <t>20020402</t>
    <phoneticPr fontId="9" type="noConversion"/>
  </si>
  <si>
    <t>실감콘텐츠촬영</t>
    <phoneticPr fontId="9" type="noConversion"/>
  </si>
  <si>
    <t>20030101</t>
  </si>
  <si>
    <t>중계방송</t>
  </si>
  <si>
    <t>20030102</t>
  </si>
  <si>
    <t>방송품질관리</t>
  </si>
  <si>
    <t>20030201</t>
  </si>
  <si>
    <t>라디오방송</t>
  </si>
  <si>
    <t>20030202</t>
  </si>
  <si>
    <t>지상파TV방송</t>
  </si>
  <si>
    <t>20030203</t>
  </si>
  <si>
    <t>지상파DMB</t>
  </si>
  <si>
    <t>20030204</t>
  </si>
  <si>
    <t>케이블방송</t>
  </si>
  <si>
    <t>20030205</t>
  </si>
  <si>
    <t>인터넷멀티미디어방송</t>
  </si>
  <si>
    <t>20030301</t>
  </si>
  <si>
    <t>유무선통합서비스</t>
  </si>
  <si>
    <t>20030302</t>
  </si>
  <si>
    <t>방송시스템운영</t>
  </si>
  <si>
    <t>20030303</t>
  </si>
  <si>
    <t>정보시스템운영</t>
  </si>
  <si>
    <t>20030304</t>
  </si>
  <si>
    <t>방송기술지원서비스</t>
  </si>
  <si>
    <t>20030305</t>
  </si>
  <si>
    <t>방송장비설치유지보수</t>
  </si>
  <si>
    <t>8421</t>
    <phoneticPr fontId="9" type="noConversion"/>
  </si>
  <si>
    <t>방송장비 설치·수리원</t>
  </si>
  <si>
    <t>21010101</t>
  </si>
  <si>
    <t>수산식품가공</t>
  </si>
  <si>
    <t>육류·어패류·낙농품 가공기계 조작원</t>
  </si>
  <si>
    <t>21010102</t>
  </si>
  <si>
    <t>두류식품가공</t>
  </si>
  <si>
    <t>곡물 가공제품 기계 조작원</t>
    <phoneticPr fontId="9" type="noConversion"/>
  </si>
  <si>
    <t>21010103</t>
  </si>
  <si>
    <t>축산식품가공</t>
  </si>
  <si>
    <t>정육원 및 도축원</t>
  </si>
  <si>
    <t>21010104</t>
  </si>
  <si>
    <t>유제품가공</t>
  </si>
  <si>
    <t>21010105</t>
  </si>
  <si>
    <t>건강기능식품제조가공</t>
  </si>
  <si>
    <t>기타 식품 가공 기계 조작원</t>
    <phoneticPr fontId="9" type="noConversion"/>
  </si>
  <si>
    <t>21010106</t>
  </si>
  <si>
    <t>김치·반찬가공</t>
  </si>
  <si>
    <t>김치·밑반찬 제조 종사원</t>
  </si>
  <si>
    <t>21010107</t>
  </si>
  <si>
    <t>면류식품가공</t>
  </si>
  <si>
    <t>21010108</t>
  </si>
  <si>
    <t>곡류·서류·견과류가공</t>
  </si>
  <si>
    <t>21010109</t>
  </si>
  <si>
    <t>음료주류가공</t>
  </si>
  <si>
    <t>음료 제조기계 조작원</t>
    <phoneticPr fontId="9" type="noConversion"/>
  </si>
  <si>
    <t>21010110</t>
  </si>
  <si>
    <t>식품가공연구개발</t>
  </si>
  <si>
    <t>식품공학 기술자 및 연구원</t>
  </si>
  <si>
    <t>21010111</t>
  </si>
  <si>
    <t>식품품질관리</t>
  </si>
  <si>
    <t>식품공학 시험원</t>
  </si>
  <si>
    <t>21010201</t>
  </si>
  <si>
    <t>수산식품저장</t>
  </si>
  <si>
    <t>식품·담배 등급원</t>
  </si>
  <si>
    <t>21010202</t>
  </si>
  <si>
    <t>농산식품저장</t>
  </si>
  <si>
    <t>21010203</t>
  </si>
  <si>
    <t>축산식품저장</t>
  </si>
  <si>
    <t>21010301</t>
  </si>
  <si>
    <t>수산식품유통</t>
  </si>
  <si>
    <t>21010302</t>
  </si>
  <si>
    <t>농산식품유통</t>
  </si>
  <si>
    <t>21010303</t>
  </si>
  <si>
    <t>축산식품유통</t>
  </si>
  <si>
    <t>21020101</t>
  </si>
  <si>
    <t>제과</t>
  </si>
  <si>
    <t>제과·제빵원</t>
  </si>
  <si>
    <t>21020102</t>
  </si>
  <si>
    <t>제빵</t>
  </si>
  <si>
    <t>21020103</t>
  </si>
  <si>
    <t>떡제조</t>
  </si>
  <si>
    <t>떡 제조원</t>
    <phoneticPr fontId="9" type="noConversion"/>
  </si>
  <si>
    <t>21020104</t>
    <phoneticPr fontId="9" type="noConversion"/>
  </si>
  <si>
    <t>한과제조</t>
    <phoneticPr fontId="9" type="noConversion"/>
  </si>
  <si>
    <t>22010101</t>
  </si>
  <si>
    <t>출판기획</t>
  </si>
  <si>
    <t>출판물 전문가</t>
  </si>
  <si>
    <t>22010102</t>
  </si>
  <si>
    <t>편집디자인</t>
  </si>
  <si>
    <t>22010103</t>
  </si>
  <si>
    <t>편집</t>
  </si>
  <si>
    <t>22010104</t>
  </si>
  <si>
    <t>제작·공정관리</t>
  </si>
  <si>
    <t>22010201</t>
  </si>
  <si>
    <t>프리프레스</t>
  </si>
  <si>
    <t>인쇄기계 조작원</t>
    <phoneticPr fontId="9" type="noConversion"/>
  </si>
  <si>
    <t>22010202</t>
  </si>
  <si>
    <t>평판인쇄</t>
  </si>
  <si>
    <t>22010203</t>
  </si>
  <si>
    <t>특수인쇄</t>
  </si>
  <si>
    <t>22010204</t>
  </si>
  <si>
    <t>후가공</t>
  </si>
  <si>
    <t>22010205</t>
  </si>
  <si>
    <t>간판디자인·제작·설치</t>
  </si>
  <si>
    <t>간판 제작·설치원</t>
  </si>
  <si>
    <t>22020101</t>
  </si>
  <si>
    <t>칠공예</t>
  </si>
  <si>
    <t>공예원</t>
  </si>
  <si>
    <t>22020102</t>
  </si>
  <si>
    <t>도자공예</t>
  </si>
  <si>
    <t>22020103</t>
  </si>
  <si>
    <t>석공예</t>
  </si>
  <si>
    <t>22020104</t>
  </si>
  <si>
    <t>목공예</t>
  </si>
  <si>
    <t>목제품 제조원</t>
  </si>
  <si>
    <t>22020105</t>
  </si>
  <si>
    <t>금속공예</t>
  </si>
  <si>
    <t>22020106</t>
  </si>
  <si>
    <t>가구제작</t>
  </si>
  <si>
    <t>가구 제조·수리원</t>
  </si>
  <si>
    <t>가구 조립원</t>
  </si>
  <si>
    <t>22020107</t>
  </si>
  <si>
    <t>섬유공예</t>
  </si>
  <si>
    <t>22020108</t>
  </si>
  <si>
    <t>나전칠기</t>
  </si>
  <si>
    <t>22020109</t>
  </si>
  <si>
    <t>단위화훼장식</t>
  </si>
  <si>
    <t>22020110</t>
    <phoneticPr fontId="9" type="noConversion"/>
  </si>
  <si>
    <t>공간화훼장식</t>
    <phoneticPr fontId="9" type="noConversion"/>
  </si>
  <si>
    <t>22020201</t>
  </si>
  <si>
    <t>귀금속가공</t>
  </si>
  <si>
    <t>귀금속·보석 세공원</t>
  </si>
  <si>
    <t>22020202</t>
  </si>
  <si>
    <t>귀금속품위감정</t>
  </si>
  <si>
    <t>22020203</t>
  </si>
  <si>
    <t>보석가공</t>
  </si>
  <si>
    <t>22020204</t>
  </si>
  <si>
    <t>보석감정</t>
  </si>
  <si>
    <t>22020205</t>
  </si>
  <si>
    <t>보석디자인</t>
  </si>
  <si>
    <t>22020206</t>
  </si>
  <si>
    <t>주얼리마케팅</t>
  </si>
  <si>
    <t>23010101</t>
  </si>
  <si>
    <t>수질오염분석</t>
  </si>
  <si>
    <t>환경공학 시험원</t>
  </si>
  <si>
    <t>23010102</t>
  </si>
  <si>
    <t>수질공정관리</t>
  </si>
  <si>
    <t>상·하수도 처리장치 조작원</t>
  </si>
  <si>
    <t>23010103</t>
  </si>
  <si>
    <t>수질환경관리</t>
  </si>
  <si>
    <t>23010104</t>
  </si>
  <si>
    <t>정수시설운영관리</t>
  </si>
  <si>
    <t>23010201</t>
  </si>
  <si>
    <t>대기환경관리</t>
  </si>
  <si>
    <t>23010202</t>
    <phoneticPr fontId="9" type="noConversion"/>
  </si>
  <si>
    <t>온실가스관리</t>
  </si>
  <si>
    <t>자연과학 연구원</t>
    <phoneticPr fontId="9" type="noConversion"/>
  </si>
  <si>
    <t>환경공학 기술자 및 연구원</t>
    <phoneticPr fontId="9" type="noConversion"/>
  </si>
  <si>
    <t>기상기술관리</t>
  </si>
  <si>
    <t>기후변화적응</t>
  </si>
  <si>
    <t>23010204</t>
  </si>
  <si>
    <t>23010301</t>
  </si>
  <si>
    <t>폐기물처리시설설계·시공</t>
  </si>
  <si>
    <t>23010302</t>
  </si>
  <si>
    <t>폐기물관리</t>
  </si>
  <si>
    <t>23010401</t>
  </si>
  <si>
    <t>소음진동관리</t>
  </si>
  <si>
    <t>23010402</t>
  </si>
  <si>
    <t>소음진동측정·분석평가</t>
  </si>
  <si>
    <t>23010501</t>
  </si>
  <si>
    <t>지하수관리</t>
  </si>
  <si>
    <t>23010502</t>
  </si>
  <si>
    <t>토양관리</t>
  </si>
  <si>
    <t>23020101</t>
  </si>
  <si>
    <t>산업환경보건</t>
  </si>
  <si>
    <t>보건위생·환경 검사원</t>
  </si>
  <si>
    <t>23020102</t>
  </si>
  <si>
    <t>실내공기질관리</t>
  </si>
  <si>
    <t>23020103</t>
  </si>
  <si>
    <t>위해성관리</t>
  </si>
  <si>
    <t>23030101</t>
  </si>
  <si>
    <t>생태복원</t>
  </si>
  <si>
    <t>23030102</t>
  </si>
  <si>
    <t>생태관리</t>
  </si>
  <si>
    <t>23040101</t>
  </si>
  <si>
    <t>환경컨설팅</t>
  </si>
  <si>
    <t>23040102</t>
  </si>
  <si>
    <t>환경시설운영</t>
  </si>
  <si>
    <t>재활용 처리장치·소각로 조작원</t>
  </si>
  <si>
    <t>23040103</t>
  </si>
  <si>
    <t>환경관리</t>
  </si>
  <si>
    <t>23040201</t>
  </si>
  <si>
    <t>환경영향평가</t>
  </si>
  <si>
    <t>23040202</t>
  </si>
  <si>
    <t>환경조사분석</t>
  </si>
  <si>
    <t>광산지질조사</t>
  </si>
  <si>
    <t>23050101</t>
  </si>
  <si>
    <t>지구물리·화학탐사</t>
  </si>
  <si>
    <t>23050102</t>
  </si>
  <si>
    <t>23050103</t>
  </si>
  <si>
    <t>석유시추</t>
  </si>
  <si>
    <t>광물시추</t>
    <phoneticPr fontId="9" type="noConversion"/>
  </si>
  <si>
    <t>23050201</t>
  </si>
  <si>
    <t>광물자원개발·생산</t>
  </si>
  <si>
    <t>23050202</t>
  </si>
  <si>
    <t>석유자원개발·생산</t>
  </si>
  <si>
    <t>23050203</t>
  </si>
  <si>
    <t>자원관리</t>
  </si>
  <si>
    <t>23050301</t>
  </si>
  <si>
    <t>광해조사</t>
  </si>
  <si>
    <t>23050302</t>
  </si>
  <si>
    <t>광해복원</t>
  </si>
  <si>
    <t>23050401</t>
  </si>
  <si>
    <t>광산보안관리</t>
  </si>
  <si>
    <t>23050402</t>
  </si>
  <si>
    <t>화약류관리</t>
  </si>
  <si>
    <t>23050501</t>
  </si>
  <si>
    <t>태양광에너지생산</t>
  </si>
  <si>
    <t>23050502</t>
  </si>
  <si>
    <t>태양열에너지생산</t>
  </si>
  <si>
    <t>23050503</t>
  </si>
  <si>
    <t>연료전지에너지생산</t>
  </si>
  <si>
    <t>23050504</t>
  </si>
  <si>
    <t>바이오에너지생산</t>
  </si>
  <si>
    <t>23050505</t>
  </si>
  <si>
    <t>해양에너지생산</t>
  </si>
  <si>
    <t>23050506</t>
  </si>
  <si>
    <t>풍력에너지생산</t>
  </si>
  <si>
    <t>23050507</t>
  </si>
  <si>
    <t>폐자원에너지생산</t>
  </si>
  <si>
    <t>23050508</t>
  </si>
  <si>
    <t>지열에너지생산·활용</t>
  </si>
  <si>
    <t>23050601</t>
  </si>
  <si>
    <t>에너지절약서비스</t>
  </si>
  <si>
    <t>23060101</t>
  </si>
  <si>
    <t>기계안전관리</t>
  </si>
  <si>
    <t>23060102</t>
  </si>
  <si>
    <t>전기안전관리</t>
  </si>
  <si>
    <t>23060103</t>
  </si>
  <si>
    <t>건설안전관리</t>
  </si>
  <si>
    <t>23060104</t>
  </si>
  <si>
    <t>화공안전관리</t>
  </si>
  <si>
    <t>23060105</t>
  </si>
  <si>
    <t>가스안전관리</t>
  </si>
  <si>
    <t>23060106</t>
  </si>
  <si>
    <t>방사선측정평가</t>
  </si>
  <si>
    <t>23060107</t>
    <phoneticPr fontId="9" type="noConversion"/>
  </si>
  <si>
    <t>원자력발전소해체방사성폐기물관리</t>
    <phoneticPr fontId="9" type="noConversion"/>
  </si>
  <si>
    <t>23060201</t>
  </si>
  <si>
    <t>산업보건관리</t>
  </si>
  <si>
    <t>23060202</t>
  </si>
  <si>
    <t>근로자작업환경관리</t>
  </si>
  <si>
    <t>23060301</t>
  </si>
  <si>
    <t>비파괴검사</t>
  </si>
  <si>
    <t>비파괴 검사원</t>
    <phoneticPr fontId="9" type="noConversion"/>
  </si>
  <si>
    <t>24010101</t>
  </si>
  <si>
    <t>수도작재배</t>
  </si>
  <si>
    <t>9011</t>
    <phoneticPr fontId="9" type="noConversion"/>
  </si>
  <si>
    <t>곡식작물 재배원</t>
  </si>
  <si>
    <t>24010102</t>
  </si>
  <si>
    <t>전작재배
(구. 전특작재배, 직무분할)</t>
    <phoneticPr fontId="9" type="noConversion"/>
  </si>
  <si>
    <t>9012</t>
    <phoneticPr fontId="9" type="noConversion"/>
  </si>
  <si>
    <t>채소·특용작물 재배원</t>
    <phoneticPr fontId="9" type="noConversion"/>
  </si>
  <si>
    <t>24010103</t>
  </si>
  <si>
    <t>채소재배</t>
  </si>
  <si>
    <t>24010104</t>
  </si>
  <si>
    <t>과수재배</t>
  </si>
  <si>
    <t>9013</t>
    <phoneticPr fontId="9" type="noConversion"/>
  </si>
  <si>
    <t>과수작물 재배원</t>
  </si>
  <si>
    <t>24010105</t>
  </si>
  <si>
    <t>화훼재배</t>
  </si>
  <si>
    <t>9014</t>
    <phoneticPr fontId="9" type="noConversion"/>
  </si>
  <si>
    <t>원예작물 재배원</t>
  </si>
  <si>
    <t>24010106</t>
  </si>
  <si>
    <t>버섯재배</t>
  </si>
  <si>
    <t>24010107</t>
    <phoneticPr fontId="9" type="noConversion"/>
  </si>
  <si>
    <t>특용작물재배</t>
    <phoneticPr fontId="9" type="noConversion"/>
  </si>
  <si>
    <t>24010108</t>
    <phoneticPr fontId="9" type="noConversion"/>
  </si>
  <si>
    <t>시설원예</t>
    <phoneticPr fontId="9" type="noConversion"/>
  </si>
  <si>
    <t>24010109</t>
    <phoneticPr fontId="9" type="noConversion"/>
  </si>
  <si>
    <t>유기재배</t>
    <phoneticPr fontId="9" type="noConversion"/>
  </si>
  <si>
    <t>24010201</t>
  </si>
  <si>
    <t>종자계획</t>
  </si>
  <si>
    <t>농림어업 시험원</t>
  </si>
  <si>
    <t>24010202</t>
  </si>
  <si>
    <t>육종</t>
  </si>
  <si>
    <t>24010203</t>
  </si>
  <si>
    <t>종자생산</t>
  </si>
  <si>
    <t>24010204</t>
  </si>
  <si>
    <t>종자유통보급</t>
  </si>
  <si>
    <t>24010301</t>
  </si>
  <si>
    <t>농촌체험상품개발</t>
  </si>
  <si>
    <t>24010302</t>
  </si>
  <si>
    <t>농촌체험시설운영</t>
  </si>
  <si>
    <t>24010303</t>
  </si>
  <si>
    <t>농업환경개선</t>
  </si>
  <si>
    <t>24010304</t>
  </si>
  <si>
    <t>농산물품질관리</t>
  </si>
  <si>
    <t>24020101</t>
  </si>
  <si>
    <t>사료생산</t>
  </si>
  <si>
    <t>24020102</t>
  </si>
  <si>
    <t>종축</t>
  </si>
  <si>
    <t>24020103</t>
  </si>
  <si>
    <t>동물용의약품제조
(구. 동물약품제조)</t>
    <phoneticPr fontId="9" type="noConversion"/>
  </si>
  <si>
    <t>24020104</t>
  </si>
  <si>
    <t>수의서비스</t>
  </si>
  <si>
    <t>3020</t>
    <phoneticPr fontId="9" type="noConversion"/>
  </si>
  <si>
    <t>수의사</t>
  </si>
  <si>
    <t>24020105</t>
  </si>
  <si>
    <t>수의보조</t>
  </si>
  <si>
    <t>3079</t>
    <phoneticPr fontId="9" type="noConversion"/>
  </si>
  <si>
    <t>기타 보건·의료 종사원</t>
    <phoneticPr fontId="9" type="noConversion"/>
  </si>
  <si>
    <t>24020105</t>
    <phoneticPr fontId="9" type="noConversion"/>
  </si>
  <si>
    <t>수의보조</t>
    <phoneticPr fontId="9" type="noConversion"/>
  </si>
  <si>
    <t>반려동물 미용 및 관리 종사원</t>
  </si>
  <si>
    <t>24020106</t>
  </si>
  <si>
    <t>애완동물미용</t>
  </si>
  <si>
    <t>말이용</t>
    <phoneticPr fontId="9" type="noConversion"/>
  </si>
  <si>
    <t>24020201</t>
  </si>
  <si>
    <t>젖소사육</t>
  </si>
  <si>
    <t>9021</t>
    <phoneticPr fontId="9" type="noConversion"/>
  </si>
  <si>
    <t>낙농 종사원</t>
  </si>
  <si>
    <t>24020202</t>
  </si>
  <si>
    <t>돼지사육</t>
  </si>
  <si>
    <t>9022</t>
    <phoneticPr fontId="9" type="noConversion"/>
  </si>
  <si>
    <t>가축 사육 종사원</t>
  </si>
  <si>
    <t>24020203</t>
  </si>
  <si>
    <t>가금사육</t>
  </si>
  <si>
    <t>24020204</t>
  </si>
  <si>
    <t>한우사육</t>
  </si>
  <si>
    <t>24020205</t>
  </si>
  <si>
    <t>말사육</t>
  </si>
  <si>
    <t>곤충사육</t>
    <phoneticPr fontId="9" type="noConversion"/>
  </si>
  <si>
    <t>9029</t>
    <phoneticPr fontId="9" type="noConversion"/>
  </si>
  <si>
    <t>기타 사육 종사원</t>
    <phoneticPr fontId="9" type="noConversion"/>
  </si>
  <si>
    <t>24030101</t>
  </si>
  <si>
    <t>임업종묘</t>
  </si>
  <si>
    <t>9031</t>
    <phoneticPr fontId="9" type="noConversion"/>
  </si>
  <si>
    <t>조림∙산림경영인 및 벌목원</t>
  </si>
  <si>
    <t>24030102</t>
  </si>
  <si>
    <t>산림조성</t>
  </si>
  <si>
    <t>24030201</t>
  </si>
  <si>
    <t>산림개발</t>
  </si>
  <si>
    <t>24030202</t>
  </si>
  <si>
    <t>산림보호</t>
  </si>
  <si>
    <t>24030301</t>
  </si>
  <si>
    <t>임산물생산</t>
  </si>
  <si>
    <t>9039</t>
    <phoneticPr fontId="9" type="noConversion"/>
  </si>
  <si>
    <t>임산물 채취 및 기타 임업 종사원</t>
  </si>
  <si>
    <t>24030302</t>
  </si>
  <si>
    <t>목재가공</t>
  </si>
  <si>
    <t>목재 가공기계 조작원</t>
  </si>
  <si>
    <t>24030303</t>
  </si>
  <si>
    <t>펄프·종이제조</t>
  </si>
  <si>
    <t>펄프·종이 제조장치 조작원</t>
  </si>
  <si>
    <t>24040101</t>
  </si>
  <si>
    <t>원양어업</t>
  </si>
  <si>
    <t>24040102</t>
  </si>
  <si>
    <t>근해어업</t>
  </si>
  <si>
    <t>24040103</t>
  </si>
  <si>
    <t>연안어업</t>
  </si>
  <si>
    <t>9042</t>
    <phoneticPr fontId="9" type="noConversion"/>
  </si>
  <si>
    <t>어부 및 해녀</t>
  </si>
  <si>
    <t>24040104</t>
  </si>
  <si>
    <t>내수면어업</t>
  </si>
  <si>
    <t>24040201</t>
  </si>
  <si>
    <t>해면양식</t>
  </si>
  <si>
    <t>9041</t>
    <phoneticPr fontId="9" type="noConversion"/>
  </si>
  <si>
    <t>양식원</t>
  </si>
  <si>
    <t>24040202</t>
  </si>
  <si>
    <t>수산종묘생산</t>
  </si>
  <si>
    <t>24040203</t>
  </si>
  <si>
    <t>내수면양식</t>
  </si>
  <si>
    <t>24040301</t>
  </si>
  <si>
    <t>수산자원조성
(구. 어업자원관리)</t>
    <phoneticPr fontId="9" type="noConversion"/>
  </si>
  <si>
    <t>24040302</t>
  </si>
  <si>
    <t>수산질병관리</t>
  </si>
  <si>
    <t>24040303</t>
  </si>
  <si>
    <t>염생산</t>
  </si>
  <si>
    <t>9050</t>
    <phoneticPr fontId="9" type="noConversion"/>
  </si>
  <si>
    <t>농림어업 단순 종사원</t>
    <phoneticPr fontId="9" type="noConversion"/>
  </si>
  <si>
    <t>24040401</t>
  </si>
  <si>
    <t>어촌체험상품개발</t>
  </si>
  <si>
    <t>24040402</t>
  </si>
  <si>
    <t>어촌체험시설운영</t>
  </si>
  <si>
    <t>24040403</t>
  </si>
  <si>
    <t>어업환경개선</t>
  </si>
  <si>
    <t>X</t>
    <phoneticPr fontId="9" type="noConversion"/>
  </si>
  <si>
    <t xml:space="preserve">○  인자위명 : 부산인자위                           ○ 공동훈련센터명 : </t>
    <phoneticPr fontId="9" type="noConversion"/>
  </si>
  <si>
    <t>01.사업관리</t>
  </si>
  <si>
    <t>01.프로젝트관리</t>
  </si>
  <si>
    <t>02.해외관리</t>
  </si>
  <si>
    <t>02.경영･회계･사무</t>
  </si>
  <si>
    <t>01.기획사무</t>
  </si>
  <si>
    <t>01.경영기획</t>
  </si>
  <si>
    <t>02.홍보･광고</t>
  </si>
  <si>
    <t>03.마케팅</t>
  </si>
  <si>
    <t>02.총무･인사</t>
  </si>
  <si>
    <t>01.총무</t>
  </si>
  <si>
    <t>02.인사･조직</t>
  </si>
  <si>
    <t>03.일반사무</t>
  </si>
  <si>
    <t>01.재무</t>
  </si>
  <si>
    <t>02.회계</t>
  </si>
  <si>
    <t>04.생산･품질관리</t>
  </si>
  <si>
    <t>01.생산관리</t>
  </si>
  <si>
    <t>02.품질관리</t>
  </si>
  <si>
    <t>03.물류무역관리</t>
  </si>
  <si>
    <t>03.금융･보험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</si>
  <si>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</si>
  <si>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</si>
  <si>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</si>
  <si>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</si>
  <si>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</si>
  <si>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</si>
  <si>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06.증권･외환</t>
  </si>
  <si>
    <t>02.보험</t>
  </si>
  <si>
    <t>01.보험상품개발</t>
  </si>
  <si>
    <t>02.보험영업･계약</t>
  </si>
  <si>
    <t>03.손해사정</t>
  </si>
  <si>
    <t>04.교육･자연･사회과학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</si>
  <si>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</si>
  <si>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</si>
  <si>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</si>
  <si>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</si>
  <si>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</si>
  <si>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</si>
  <si>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</si>
  <si>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05.법률･경찰･소방･교도･국방</t>
  </si>
  <si>
    <t>01.법률</t>
  </si>
  <si>
    <t>01.법무</t>
  </si>
  <si>
    <t>02.지식재산관리</t>
  </si>
  <si>
    <t>02.소방방재</t>
  </si>
  <si>
    <t>01.소방</t>
  </si>
  <si>
    <t>02.방재</t>
  </si>
  <si>
    <t>03.스마트재난관리</t>
  </si>
  <si>
    <t>06.보건･의료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</si>
  <si>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</si>
  <si>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</si>
  <si>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</si>
  <si>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</si>
  <si>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</si>
  <si>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</si>
  <si>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</si>
  <si>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</si>
  <si>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</si>
  <si>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07.사회복지･종교</t>
  </si>
  <si>
    <t>01.사회복지</t>
  </si>
  <si>
    <t>01.사회복지정책</t>
  </si>
  <si>
    <t>02.사회복지서비스</t>
  </si>
  <si>
    <t>02.상담</t>
  </si>
  <si>
    <t>01.직업상담서비스</t>
  </si>
  <si>
    <t>02.청소년지도</t>
  </si>
  <si>
    <t>03.심리상담</t>
  </si>
  <si>
    <t>03.보육</t>
  </si>
  <si>
    <t>01.보육</t>
  </si>
  <si>
    <t>08.문화･예술･디자인･방송</t>
  </si>
  <si>
    <t>01.문화･예술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</si>
  <si>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</si>
  <si>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</si>
  <si>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</si>
  <si>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</si>
  <si>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</si>
  <si>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</si>
  <si>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</si>
  <si>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</si>
  <si>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</si>
  <si>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03.문화콘텐츠유통･서비스</t>
  </si>
  <si>
    <t>04.영상제작</t>
  </si>
  <si>
    <t>09.운전･운송</t>
  </si>
  <si>
    <t>01.자동차운전･운송</t>
  </si>
  <si>
    <t>02.철도운전･운송</t>
  </si>
  <si>
    <t>01.철도운전운영</t>
  </si>
  <si>
    <t>02.철도시설유지보수</t>
  </si>
  <si>
    <t>03.선박운전･운송</t>
  </si>
  <si>
    <t>01.선박운항</t>
  </si>
  <si>
    <t>02.검수･검량</t>
  </si>
  <si>
    <t>04.항공운전･운송</t>
  </si>
  <si>
    <t>01.항공기조종운송</t>
  </si>
  <si>
    <t>02.항공운항</t>
  </si>
  <si>
    <t>03.항행안전시설</t>
  </si>
  <si>
    <t>10.영업판매</t>
  </si>
  <si>
    <t>01.영업</t>
  </si>
  <si>
    <t>01.일반･해외영업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</si>
  <si>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</si>
  <si>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</si>
  <si>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</si>
  <si>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</si>
  <si>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</si>
  <si>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</si>
  <si>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</si>
  <si>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</si>
  <si>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03.상품중개⋅경매</t>
  </si>
  <si>
    <t>11.경비･청소</t>
  </si>
  <si>
    <t>01.경비</t>
  </si>
  <si>
    <t>01.경비･경호</t>
  </si>
  <si>
    <t>02.청소</t>
  </si>
  <si>
    <t>01.청소</t>
  </si>
  <si>
    <t>12.이용･숙박･여행･오락･스포츠</t>
  </si>
  <si>
    <t>01.이･미용</t>
  </si>
  <si>
    <t>01.이･미용서비스</t>
  </si>
  <si>
    <t>02.결혼･장례</t>
  </si>
  <si>
    <t>01.결혼서비스</t>
  </si>
  <si>
    <t>02.장례서비스</t>
  </si>
  <si>
    <t>03.관광･레저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</si>
  <si>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</si>
  <si>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</si>
  <si>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</si>
  <si>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</si>
  <si>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</si>
  <si>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</si>
  <si>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</si>
  <si>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03.스포츠경기･지도</t>
  </si>
  <si>
    <t>04.스포츠마케팅</t>
  </si>
  <si>
    <t>05.레크리에이션</t>
  </si>
  <si>
    <t>13.음식서비스</t>
  </si>
  <si>
    <t>01.식음료조리･서비스</t>
  </si>
  <si>
    <t>01.음식조리</t>
  </si>
  <si>
    <t>02.식음료서비스</t>
  </si>
  <si>
    <t>03.외식경영</t>
  </si>
  <si>
    <t>14.건설</t>
  </si>
  <si>
    <t>01.건설공사관리</t>
  </si>
  <si>
    <t>01.건설시공전관리</t>
  </si>
  <si>
    <t>02.건설시공관리</t>
  </si>
  <si>
    <t>03.건설시공후관리</t>
  </si>
  <si>
    <t>04.스마트건설관리</t>
  </si>
  <si>
    <t>02.토목</t>
  </si>
  <si>
    <t>01.토목설계･감리</t>
  </si>
  <si>
    <t>02.토목시공</t>
  </si>
  <si>
    <t>03.측량･지리정보개발</t>
  </si>
  <si>
    <t>03.건축</t>
  </si>
  <si>
    <t>01.건축설계･감리</t>
  </si>
  <si>
    <t>02.건축시공</t>
  </si>
  <si>
    <t>03.건축설비설계･시공</t>
  </si>
  <si>
    <t>04.플랜트</t>
  </si>
  <si>
    <t>01.플랜트설계･감리</t>
  </si>
  <si>
    <t>02.플랜트시공</t>
  </si>
  <si>
    <t>03.플랜트사업관리</t>
  </si>
  <si>
    <t>05.조경</t>
  </si>
  <si>
    <t>01.조경</t>
  </si>
  <si>
    <t>06.도시･교통</t>
  </si>
  <si>
    <t>01.국토･도시계획</t>
  </si>
  <si>
    <t>02.교통계획･설계</t>
  </si>
  <si>
    <t>03.주거서비스</t>
  </si>
  <si>
    <t>04.지능형교통</t>
  </si>
  <si>
    <t>07.건설기계운전･정비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</si>
  <si>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</si>
  <si>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</si>
  <si>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</si>
  <si>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</si>
  <si>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</si>
  <si>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</si>
  <si>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</si>
  <si>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</si>
  <si>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</si>
  <si>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03.해양플랜트설계‧설치‧운용</t>
  </si>
  <si>
    <t>04.해양자원개발･관리</t>
  </si>
  <si>
    <t>05.잠수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</si>
  <si>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</si>
  <si>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</si>
  <si>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</si>
  <si>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</si>
  <si>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</si>
  <si>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</si>
  <si>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</si>
  <si>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03.기계조립･관리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</si>
  <si>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</si>
  <si>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</si>
  <si>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</si>
  <si>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</si>
  <si>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</si>
  <si>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01.기계장비설치･정비</t>
  </si>
  <si>
    <t>02.냉동공조설비</t>
  </si>
  <si>
    <t>03.이륜차정비</t>
  </si>
  <si>
    <t>06.자동차</t>
  </si>
  <si>
    <t>01.자동차설계</t>
  </si>
  <si>
    <t>02.자동차제작</t>
  </si>
  <si>
    <t>03.자동차정비</t>
  </si>
  <si>
    <t>04.자동차정비관리</t>
  </si>
  <si>
    <t>05.자동차관리</t>
  </si>
  <si>
    <t>07.철도차량제작</t>
  </si>
  <si>
    <t>01.철도차량설계･제작</t>
  </si>
  <si>
    <t>02.철도차량유지보수</t>
  </si>
  <si>
    <t>08.조선</t>
  </si>
  <si>
    <t>01.선박설계</t>
  </si>
  <si>
    <t>02.선체건조</t>
  </si>
  <si>
    <t>03.선박의장생산</t>
  </si>
  <si>
    <t>04.선박품질관리</t>
  </si>
  <si>
    <t>05.선박생산관리</t>
  </si>
  <si>
    <t>06.시운전</t>
  </si>
  <si>
    <t>07.선박정비</t>
  </si>
  <si>
    <t>08.레저선박</t>
  </si>
  <si>
    <t>09.항공기제작</t>
  </si>
  <si>
    <t>01.항공기설계</t>
  </si>
  <si>
    <t>02.항공기제작</t>
  </si>
  <si>
    <t>03.항공기정비</t>
  </si>
  <si>
    <t>04.항공장비관리</t>
  </si>
  <si>
    <t>10.금형</t>
  </si>
  <si>
    <t>00.금형(공통)</t>
  </si>
  <si>
    <t>01.사출금형</t>
  </si>
  <si>
    <t>02.프레스금형</t>
  </si>
  <si>
    <t>03.다이캐스팅금형</t>
  </si>
  <si>
    <t>11.스마트공장(smartfactory)</t>
  </si>
  <si>
    <t>01.스마트공장(smartfactory)설계</t>
  </si>
  <si>
    <t>02.스마트공장(smartfactory)설치</t>
  </si>
  <si>
    <t>03.스마트공장(smartfactory)운영관리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</si>
  <si>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</si>
  <si>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</si>
  <si>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</si>
  <si>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</si>
  <si>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</si>
  <si>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</si>
  <si>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</si>
  <si>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06.비철금속재료제조</t>
  </si>
  <si>
    <t>02.세라믹재료</t>
  </si>
  <si>
    <t>00.세라믹재료공통</t>
  </si>
  <si>
    <t>03.소성‧소결세라믹제조</t>
  </si>
  <si>
    <t>04.용융세라믹제조</t>
  </si>
  <si>
    <t>05.탄소재료제조</t>
  </si>
  <si>
    <t>17.화학·바이오</t>
  </si>
  <si>
    <t>01.화학‧바이오공통</t>
  </si>
  <si>
    <t>01.화학물질‧품질관리</t>
  </si>
  <si>
    <t>02.화학공정관리</t>
  </si>
  <si>
    <t>03.화학제품연구개발</t>
  </si>
  <si>
    <t>02.석유‧기초화학물</t>
  </si>
  <si>
    <t>00.석유화학공통</t>
  </si>
  <si>
    <t>01.석유천연가스</t>
  </si>
  <si>
    <t>02.기초유기화학물</t>
  </si>
  <si>
    <t>03.기초무기화학물</t>
  </si>
  <si>
    <t>03.정밀화학</t>
  </si>
  <si>
    <t>00.정밀화학공통</t>
  </si>
  <si>
    <t>01.비료농약</t>
  </si>
  <si>
    <t>02.기능성정밀화학</t>
  </si>
  <si>
    <t>06.의약품</t>
  </si>
  <si>
    <t>07.화장품</t>
  </si>
  <si>
    <t>04.플라스틱,고무</t>
  </si>
  <si>
    <t>01.플라스틱</t>
  </si>
  <si>
    <t>02.고무</t>
  </si>
  <si>
    <t>05.바이오</t>
  </si>
  <si>
    <t>01.바이오의약</t>
  </si>
  <si>
    <t>02.바이오화학</t>
  </si>
  <si>
    <t>03.바이오기술</t>
  </si>
  <si>
    <t>18.섬유･의복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</si>
  <si>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</si>
  <si>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</si>
  <si>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</si>
  <si>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</si>
  <si>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</si>
  <si>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</si>
  <si>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</si>
  <si>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</si>
  <si>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04.신발개발･생산</t>
  </si>
  <si>
    <t>03.의복관리</t>
  </si>
  <si>
    <t>01.세탁·수선</t>
  </si>
  <si>
    <t>19.전기･전자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</si>
  <si>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</si>
  <si>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</si>
  <si>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</si>
  <si>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</si>
  <si>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</si>
  <si>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</si>
  <si>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06.전기설비설계･감리</t>
  </si>
  <si>
    <t>07.전기공사</t>
  </si>
  <si>
    <t>08.전기자동제어</t>
  </si>
  <si>
    <t>09.전기철도</t>
  </si>
  <si>
    <t>10.철도신호제어</t>
  </si>
  <si>
    <t>11.초임계CO₂발전</t>
  </si>
  <si>
    <t>12.전기저장장치</t>
  </si>
  <si>
    <t>13.미래형전기시스템</t>
  </si>
  <si>
    <t>14.전지</t>
  </si>
  <si>
    <t>02.전자기기일반</t>
  </si>
  <si>
    <t>01.전자제품개발기획･생산</t>
  </si>
  <si>
    <t>02.전자부품기획･생산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</si>
  <si>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</si>
  <si>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</si>
  <si>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</si>
  <si>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</si>
  <si>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</si>
  <si>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</si>
  <si>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</si>
  <si>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</si>
  <si>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</si>
  <si>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</si>
  <si>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</si>
  <si>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10.광기술개발</t>
  </si>
  <si>
    <t>11.3D프린터개발</t>
  </si>
  <si>
    <t>12.가상훈련시스템개발</t>
  </si>
  <si>
    <t>13.착용형스마트기기</t>
  </si>
  <si>
    <t>14.플렉시블디스플레이개발</t>
  </si>
  <si>
    <t>15.스마트팜개발</t>
  </si>
  <si>
    <t>16.OLED개발</t>
  </si>
  <si>
    <t>17.커넥티드카개발</t>
  </si>
  <si>
    <t>18.자율주행개발</t>
  </si>
  <si>
    <t>19.원격시스템개발</t>
  </si>
  <si>
    <t>20.정보통신</t>
  </si>
  <si>
    <t>01.정보기술</t>
  </si>
  <si>
    <t>01.정보기술전략･계획</t>
  </si>
  <si>
    <t>02.정보기술개발</t>
  </si>
  <si>
    <t>03.정보기술운영</t>
  </si>
  <si>
    <t>04.정보기술관리</t>
  </si>
  <si>
    <t>05.정보기술영업</t>
  </si>
  <si>
    <t>06.정보보호</t>
  </si>
  <si>
    <t>07.인공지능</t>
  </si>
  <si>
    <t>08.블록체인</t>
  </si>
  <si>
    <t>09.스마트물류</t>
  </si>
  <si>
    <t>10.디지털트윈</t>
  </si>
  <si>
    <t>11.개인정보보호</t>
  </si>
  <si>
    <t>02.통신기술</t>
  </si>
  <si>
    <t>01.유선통신구축</t>
  </si>
  <si>
    <t>02.무선통신구축</t>
  </si>
  <si>
    <t>03.통신서비스</t>
  </si>
  <si>
    <t>04.실감형콘텐츠제작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</si>
  <si>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</si>
  <si>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</si>
  <si>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</si>
  <si>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</si>
  <si>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</si>
  <si>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</si>
  <si>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</si>
  <si>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</si>
  <si>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02.제과･제빵･떡제조</t>
  </si>
  <si>
    <t>01.제과･제빵･떡제조</t>
  </si>
  <si>
    <t>22.인쇄･목재･가구･공예</t>
  </si>
  <si>
    <t>01.인쇄･출판</t>
  </si>
  <si>
    <t>01.출판</t>
  </si>
  <si>
    <t>02.인쇄</t>
  </si>
  <si>
    <t>02.공예</t>
  </si>
  <si>
    <t>01.공예</t>
  </si>
  <si>
    <t>02.귀금속･보석</t>
  </si>
  <si>
    <t>23.환경･에너지･안전</t>
  </si>
  <si>
    <t>01.산업환경</t>
  </si>
  <si>
    <t>01.수질관리</t>
  </si>
  <si>
    <t>02.대기관리</t>
  </si>
  <si>
    <t>03.폐기물관리</t>
  </si>
  <si>
    <t>04.소음진동관리</t>
  </si>
  <si>
    <t>05.토양․지하수관리</t>
  </si>
  <si>
    <t>02.환경보건</t>
  </si>
  <si>
    <t>01.환경보건관리</t>
  </si>
  <si>
    <t>03.자연환경</t>
  </si>
  <si>
    <t>01.생태복원･관리</t>
  </si>
  <si>
    <t>04.환경서비스</t>
  </si>
  <si>
    <t>01.환경경영</t>
  </si>
  <si>
    <t>02.환경평가</t>
  </si>
  <si>
    <t>05.에너지･자원</t>
  </si>
  <si>
    <t>01.광산조사･탐사</t>
  </si>
  <si>
    <t>02.광물･석유자원개발･생산</t>
  </si>
  <si>
    <t>03.광산환경관리</t>
  </si>
  <si>
    <t>04.광산보안</t>
  </si>
  <si>
    <t>05.재생에너지</t>
  </si>
  <si>
    <t>06.에너지관리</t>
  </si>
  <si>
    <t>07.신에너지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</si>
  <si>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</si>
  <si>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</si>
  <si>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</si>
  <si>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</si>
  <si>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</si>
  <si>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</si>
  <si>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</si>
  <si>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02.종자생산･유통</t>
  </si>
  <si>
    <t>03.농촌개발</t>
  </si>
  <si>
    <t>04.화훼장식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</si>
  <si>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</si>
  <si>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</si>
  <si>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</si>
  <si>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</si>
  <si>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</si>
  <si>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</si>
  <si>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03.임산물생산･가공</t>
  </si>
  <si>
    <t>04.수산</t>
  </si>
  <si>
    <t>01.어업</t>
  </si>
  <si>
    <t>02.양식</t>
  </si>
  <si>
    <t>03.수산자원관리</t>
  </si>
  <si>
    <t>04.어촌개발</t>
  </si>
  <si>
    <t>140104</t>
  </si>
  <si>
    <t>200111</t>
  </si>
  <si>
    <t>20</t>
    <phoneticPr fontId="9" type="noConversion"/>
  </si>
  <si>
    <t>NCS소분류</t>
    <phoneticPr fontId="9" type="noConversion"/>
  </si>
  <si>
    <t>2025년 지역ㆍ산업 맞춤형 인력양성사업</t>
    <phoneticPr fontId="9" type="noConversion"/>
  </si>
  <si>
    <t xml:space="preserve">○  인자위명 :  부산인자위                       ○ 공동훈련센터명 : 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</si>
</sst>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#,##0;\(\-\)#,##0"/>
    <numFmt numFmtId="177" formatCode="_ * #,##0_ ;_ * \-#,##0_ ;_ * &quot;-&quot;_ ;_ @_ "/>
    <numFmt numFmtId="178" formatCode="_ * #,##0.00_ ;_ * \-#,##0.00_ ;_ * &quot;-&quot;??_ ;_ @_ "/>
    <numFmt numFmtId="179" formatCode="0.0%"/>
    <numFmt numFmtId="180" formatCode="#,##0_ "/>
    <numFmt numFmtId="181" formatCode="_-* #,##0.0_-;\-* #,##0.0_-;_-* &quot;-&quot;_-;_-@_-"/>
    <numFmt numFmtId="182" formatCode="#,##0.0_ "/>
    <numFmt numFmtId="183" formatCode="0_ "/>
  </numFmts>
  <fonts count="150"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</font>
    <font>
      <sz val="11"/>
      <color rgb="FF000000"/>
      <name val="한컴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</font>
    <font>
      <sz val="11"/>
      <color rgb="FFFFFFFF"/>
      <name val="한컴바탕"/>
      <family val="1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</font>
    <font>
      <sz val="11"/>
      <color rgb="FF800080"/>
      <name val="한컴바탕"/>
      <family val="1"/>
      <charset val="129"/>
    </font>
    <font>
      <b/>
      <sz val="11"/>
      <color indexed="52"/>
      <name val="맑은 고딕"/>
      <family val="3"/>
    </font>
    <font>
      <b/>
      <sz val="11"/>
      <color rgb="FFFF9900"/>
      <name val="한컴바탕"/>
      <family val="1"/>
      <charset val="129"/>
    </font>
    <font>
      <b/>
      <sz val="11"/>
      <color indexed="9"/>
      <name val="맑은 고딕"/>
      <family val="3"/>
    </font>
    <font>
      <b/>
      <sz val="11"/>
      <color rgb="FFFFFFFF"/>
      <name val="한컴바탕"/>
      <family val="1"/>
      <charset val="129"/>
    </font>
    <font>
      <i/>
      <sz val="11"/>
      <color indexed="23"/>
      <name val="맑은 고딕"/>
      <family val="3"/>
    </font>
    <font>
      <i/>
      <sz val="11"/>
      <color rgb="FF808080"/>
      <name val="한컴바탕"/>
      <family val="1"/>
      <charset val="129"/>
    </font>
    <font>
      <sz val="11"/>
      <color indexed="17"/>
      <name val="맑은 고딕"/>
      <family val="3"/>
    </font>
    <font>
      <sz val="11"/>
      <color rgb="FF008000"/>
      <name val="한컴바탕"/>
      <family val="1"/>
      <charset val="129"/>
    </font>
    <font>
      <b/>
      <sz val="15"/>
      <color indexed="56"/>
      <name val="맑은 고딕"/>
      <family val="3"/>
    </font>
    <font>
      <b/>
      <sz val="15"/>
      <color rgb="FF003366"/>
      <name val="한컴바탕"/>
      <family val="1"/>
      <charset val="129"/>
    </font>
    <font>
      <b/>
      <sz val="13"/>
      <color indexed="56"/>
      <name val="맑은 고딕"/>
      <family val="3"/>
    </font>
    <font>
      <b/>
      <sz val="13"/>
      <color rgb="FF003366"/>
      <name val="한컴바탕"/>
      <family val="1"/>
      <charset val="129"/>
    </font>
    <font>
      <b/>
      <sz val="11"/>
      <color indexed="56"/>
      <name val="맑은 고딕"/>
      <family val="3"/>
    </font>
    <font>
      <b/>
      <sz val="11"/>
      <color rgb="FF003366"/>
      <name val="한컴바탕"/>
      <family val="1"/>
      <charset val="129"/>
    </font>
    <font>
      <sz val="11"/>
      <color indexed="62"/>
      <name val="맑은 고딕"/>
      <family val="3"/>
    </font>
    <font>
      <sz val="11"/>
      <color rgb="FF333399"/>
      <name val="한컴바탕"/>
      <family val="1"/>
      <charset val="129"/>
    </font>
    <font>
      <sz val="11"/>
      <color indexed="52"/>
      <name val="맑은 고딕"/>
      <family val="3"/>
    </font>
    <font>
      <sz val="11"/>
      <color rgb="FFFF9900"/>
      <name val="한컴바탕"/>
      <family val="1"/>
      <charset val="129"/>
    </font>
    <font>
      <sz val="11"/>
      <color indexed="60"/>
      <name val="맑은 고딕"/>
      <family val="3"/>
    </font>
    <font>
      <sz val="11"/>
      <color rgb="FF993300"/>
      <name val="한컴바탕"/>
      <family val="1"/>
      <charset val="129"/>
    </font>
    <font>
      <sz val="12"/>
      <name val="VNI-Times"/>
      <family val="2"/>
    </font>
    <font>
      <b/>
      <sz val="11"/>
      <color indexed="63"/>
      <name val="맑은 고딕"/>
      <family val="3"/>
    </font>
    <font>
      <b/>
      <sz val="11"/>
      <color rgb="FF333333"/>
      <name val="한컴바탕"/>
      <family val="1"/>
      <charset val="129"/>
    </font>
    <font>
      <b/>
      <sz val="18"/>
      <color indexed="56"/>
      <name val="맑은 고딕"/>
      <family val="3"/>
    </font>
    <font>
      <b/>
      <sz val="18"/>
      <color rgb="FF003366"/>
      <name val="한컴바탕"/>
      <family val="1"/>
      <charset val="129"/>
    </font>
    <font>
      <b/>
      <sz val="11"/>
      <color indexed="8"/>
      <name val="맑은 고딕"/>
      <family val="3"/>
    </font>
    <font>
      <b/>
      <sz val="11"/>
      <color rgb="FF000000"/>
      <name val="한컴바탕"/>
      <family val="1"/>
      <charset val="129"/>
    </font>
    <font>
      <sz val="11"/>
      <color indexed="10"/>
      <name val="맑은 고딕"/>
      <family val="3"/>
    </font>
    <font>
      <sz val="11"/>
      <color rgb="FFFF0000"/>
      <name val="한컴바탕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바탕체"/>
      <family val="1"/>
      <charset val="129"/>
    </font>
    <font>
      <sz val="11"/>
      <color rgb="FF000000"/>
      <name val="돋움"/>
      <family val="3"/>
      <charset val="129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12"/>
      <color rgb="FF000000"/>
      <name val="Century Gothic"/>
      <family val="2"/>
    </font>
    <font>
      <b/>
      <sz val="14"/>
      <color rgb="FF000000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i/>
      <sz val="14"/>
      <color rgb="FF0070C0"/>
      <name val="맑은 고딕"/>
      <family val="3"/>
      <charset val="129"/>
      <scheme val="minor"/>
    </font>
    <font>
      <i/>
      <sz val="14"/>
      <name val="맑은 고딕"/>
      <family val="3"/>
      <charset val="129"/>
      <scheme val="minor"/>
    </font>
    <font>
      <sz val="14"/>
      <color theme="0" tint="-0.34998626667073579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rgb="FF0070C0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</font>
    <font>
      <b/>
      <sz val="15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name val="맑은 고딕"/>
      <family val="3"/>
      <charset val="129"/>
    </font>
    <font>
      <b/>
      <sz val="16"/>
      <color theme="1"/>
      <name val="Century Gothic"/>
      <family val="3"/>
    </font>
    <font>
      <b/>
      <sz val="20"/>
      <color theme="1"/>
      <name val="Century Gothic"/>
      <family val="2"/>
    </font>
    <font>
      <b/>
      <sz val="10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8" tint="-0.249977111117893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inor"/>
    </font>
    <font>
      <sz val="11"/>
      <color rgb="FFFF0000"/>
      <name val="HY견고딕"/>
      <family val="1"/>
      <charset val="129"/>
    </font>
    <font>
      <b/>
      <sz val="10"/>
      <color rgb="FF0070C0"/>
      <name val="맑은 고딕"/>
      <family val="3"/>
      <charset val="129"/>
      <scheme val="minor"/>
    </font>
    <font>
      <sz val="14"/>
      <color rgb="FFFF0000"/>
      <name val="맑은 고딕"/>
      <family val="3"/>
      <charset val="129"/>
    </font>
    <font>
      <sz val="14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u/>
      <sz val="22"/>
      <name val="맑은 고딕"/>
      <family val="3"/>
      <charset val="129"/>
      <scheme val="minor"/>
    </font>
    <font>
      <u/>
      <sz val="14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i/>
      <sz val="10"/>
      <color theme="8"/>
      <name val="맑은 고딕"/>
      <family val="3"/>
      <charset val="129"/>
      <scheme val="minor"/>
    </font>
    <font>
      <sz val="10"/>
      <color rgb="FFFF0000"/>
      <name val="맑은 고딕"/>
      <family val="2"/>
      <charset val="129"/>
      <scheme val="minor"/>
    </font>
    <font>
      <sz val="10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i/>
      <sz val="10"/>
      <color rgb="FFFF0000"/>
      <name val="맑은 고딕"/>
      <family val="2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22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14"/>
      <color indexed="10"/>
      <name val="맑은 고딕"/>
      <family val="3"/>
      <charset val="129"/>
    </font>
    <font>
      <b/>
      <sz val="22"/>
      <color theme="1"/>
      <name val="맑은 고딕"/>
      <family val="3"/>
      <charset val="129"/>
    </font>
    <font>
      <b/>
      <sz val="10"/>
      <color theme="1"/>
      <name val="맑은 고딕"/>
      <family val="3"/>
      <scheme val="minor"/>
    </font>
    <font>
      <i/>
      <sz val="11"/>
      <color theme="0" tint="-0.34998626667073579"/>
      <name val="맑은 고딕"/>
      <family val="3"/>
      <charset val="129"/>
      <scheme val="minor"/>
    </font>
    <font>
      <sz val="16"/>
      <color theme="1"/>
      <name val="나눔명조"/>
      <family val="1"/>
      <charset val="129"/>
    </font>
    <font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9"/>
      <name val="굴림"/>
      <family val="3"/>
      <charset val="129"/>
    </font>
    <font>
      <sz val="10"/>
      <name val="굴림"/>
      <family val="3"/>
      <charset val="129"/>
    </font>
    <font>
      <sz val="10"/>
      <name val="맑은 고딕"/>
      <family val="3"/>
      <charset val="129"/>
    </font>
    <font>
      <sz val="8.5"/>
      <name val="맑은 고딕"/>
      <family val="3"/>
      <charset val="129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rgb="FFCCCCFF"/>
        <bgColor indexed="64"/>
      </patternFill>
    </fill>
    <fill>
      <patternFill patternType="solid">
        <fgColor indexed="45"/>
      </patternFill>
    </fill>
    <fill>
      <patternFill patternType="solid">
        <fgColor rgb="FFFF99CC"/>
        <bgColor indexed="64"/>
      </patternFill>
    </fill>
    <fill>
      <patternFill patternType="solid">
        <fgColor indexed="42"/>
      </patternFill>
    </fill>
    <fill>
      <patternFill patternType="solid">
        <fgColor rgb="FFCCFFCC"/>
        <bgColor indexed="64"/>
      </patternFill>
    </fill>
    <fill>
      <patternFill patternType="solid">
        <fgColor indexed="46"/>
      </patternFill>
    </fill>
    <fill>
      <patternFill patternType="solid">
        <fgColor rgb="FFCC99FF"/>
        <bgColor indexed="64"/>
      </patternFill>
    </fill>
    <fill>
      <patternFill patternType="solid">
        <fgColor indexed="27"/>
      </patternFill>
    </fill>
    <fill>
      <patternFill patternType="solid">
        <fgColor rgb="FFCCFFFF"/>
        <bgColor indexed="64"/>
      </patternFill>
    </fill>
    <fill>
      <patternFill patternType="solid">
        <fgColor indexed="47"/>
      </patternFill>
    </fill>
    <fill>
      <patternFill patternType="solid">
        <fgColor rgb="FFFFCC99"/>
        <bgColor indexed="64"/>
      </patternFill>
    </fill>
    <fill>
      <patternFill patternType="solid">
        <fgColor indexed="44"/>
      </patternFill>
    </fill>
    <fill>
      <patternFill patternType="solid">
        <fgColor rgb="FF99CCFF"/>
        <bgColor indexed="64"/>
      </patternFill>
    </fill>
    <fill>
      <patternFill patternType="solid">
        <fgColor indexed="29"/>
      </patternFill>
    </fill>
    <fill>
      <patternFill patternType="solid">
        <fgColor rgb="FFFF8080"/>
        <bgColor indexed="64"/>
      </patternFill>
    </fill>
    <fill>
      <patternFill patternType="solid">
        <fgColor indexed="11"/>
      </patternFill>
    </fill>
    <fill>
      <patternFill patternType="solid">
        <fgColor rgb="FF00FF00"/>
        <bgColor indexed="64"/>
      </patternFill>
    </fill>
    <fill>
      <patternFill patternType="solid">
        <fgColor indexed="51"/>
      </patternFill>
    </fill>
    <fill>
      <patternFill patternType="solid">
        <fgColor rgb="FFFFCC00"/>
        <bgColor indexed="64"/>
      </patternFill>
    </fill>
    <fill>
      <patternFill patternType="solid">
        <fgColor indexed="30"/>
      </patternFill>
    </fill>
    <fill>
      <patternFill patternType="solid">
        <fgColor rgb="FF0066CC"/>
        <bgColor indexed="64"/>
      </patternFill>
    </fill>
    <fill>
      <patternFill patternType="solid">
        <fgColor indexed="36"/>
      </patternFill>
    </fill>
    <fill>
      <patternFill patternType="solid">
        <fgColor rgb="FF800080"/>
        <bgColor indexed="64"/>
      </patternFill>
    </fill>
    <fill>
      <patternFill patternType="solid">
        <fgColor indexed="49"/>
      </patternFill>
    </fill>
    <fill>
      <patternFill patternType="solid">
        <fgColor rgb="FF33CCCC"/>
        <bgColor indexed="64"/>
      </patternFill>
    </fill>
    <fill>
      <patternFill patternType="solid">
        <fgColor indexed="52"/>
      </patternFill>
    </fill>
    <fill>
      <patternFill patternType="solid">
        <fgColor rgb="FFFF9900"/>
        <bgColor indexed="64"/>
      </patternFill>
    </fill>
    <fill>
      <patternFill patternType="solid">
        <fgColor indexed="62"/>
      </patternFill>
    </fill>
    <fill>
      <patternFill patternType="solid">
        <fgColor rgb="FF333399"/>
        <bgColor indexed="64"/>
      </patternFill>
    </fill>
    <fill>
      <patternFill patternType="solid">
        <fgColor indexed="10"/>
      </patternFill>
    </fill>
    <fill>
      <patternFill patternType="solid">
        <fgColor rgb="FFFF0000"/>
        <bgColor indexed="64"/>
      </patternFill>
    </fill>
    <fill>
      <patternFill patternType="solid">
        <fgColor indexed="57"/>
      </patternFill>
    </fill>
    <fill>
      <patternFill patternType="solid">
        <fgColor rgb="FF339966"/>
        <bgColor indexed="64"/>
      </patternFill>
    </fill>
    <fill>
      <patternFill patternType="solid">
        <fgColor indexed="53"/>
      </patternFill>
    </fill>
    <fill>
      <patternFill patternType="solid">
        <fgColor rgb="FFFF6600"/>
        <bgColor indexed="64"/>
      </patternFill>
    </fill>
    <fill>
      <patternFill patternType="solid">
        <fgColor indexed="22"/>
      </patternFill>
    </fill>
    <fill>
      <patternFill patternType="solid">
        <fgColor rgb="FFC0C0C0"/>
        <bgColor indexed="64"/>
      </patternFill>
    </fill>
    <fill>
      <patternFill patternType="solid">
        <fgColor indexed="55"/>
      </patternFill>
    </fill>
    <fill>
      <patternFill patternType="solid">
        <fgColor rgb="FF969696"/>
        <bgColor indexed="64"/>
      </patternFill>
    </fill>
    <fill>
      <patternFill patternType="solid">
        <fgColor indexed="43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BF38F"/>
        <bgColor indexed="64"/>
      </patternFill>
    </fill>
    <fill>
      <patternFill patternType="solid">
        <fgColor theme="5" tint="0.79998168889431442"/>
        <bgColor indexed="64"/>
      </patternFill>
    </fill>
  </fills>
  <borders count="1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71">
    <xf numFmtId="0" fontId="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/>
    <xf numFmtId="0" fontId="16" fillId="3" borderId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13" borderId="0">
      <alignment vertical="center"/>
    </xf>
    <xf numFmtId="0" fontId="17" fillId="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>
      <alignment vertical="center"/>
    </xf>
    <xf numFmtId="0" fontId="15" fillId="16" borderId="0" applyNumberFormat="0" applyBorder="0" applyAlignment="0" applyProtection="0">
      <alignment vertical="center"/>
    </xf>
    <xf numFmtId="0" fontId="16" fillId="17" borderId="0">
      <alignment vertical="center"/>
    </xf>
    <xf numFmtId="0" fontId="15" fillId="18" borderId="0" applyNumberFormat="0" applyBorder="0" applyAlignment="0" applyProtection="0">
      <alignment vertical="center"/>
    </xf>
    <xf numFmtId="0" fontId="16" fillId="19" borderId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>
      <alignment vertical="center"/>
    </xf>
    <xf numFmtId="0" fontId="15" fillId="20" borderId="0" applyNumberFormat="0" applyBorder="0" applyAlignment="0" applyProtection="0">
      <alignment vertical="center"/>
    </xf>
    <xf numFmtId="0" fontId="16" fillId="21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>
      <alignment vertical="center"/>
    </xf>
    <xf numFmtId="0" fontId="18" fillId="24" borderId="0" applyNumberFormat="0" applyBorder="0" applyAlignment="0" applyProtection="0">
      <alignment vertical="center"/>
    </xf>
    <xf numFmtId="0" fontId="19" fillId="25" borderId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>
      <alignment vertical="center"/>
    </xf>
    <xf numFmtId="0" fontId="20" fillId="2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>
      <alignment vertical="center"/>
    </xf>
    <xf numFmtId="0" fontId="18" fillId="34" borderId="0" applyNumberFormat="0" applyBorder="0" applyAlignment="0" applyProtection="0">
      <alignment vertical="center"/>
    </xf>
    <xf numFmtId="0" fontId="19" fillId="35" borderId="0">
      <alignment vertical="center"/>
    </xf>
    <xf numFmtId="0" fontId="18" fillId="24" borderId="0" applyNumberFormat="0" applyBorder="0" applyAlignment="0" applyProtection="0">
      <alignment vertical="center"/>
    </xf>
    <xf numFmtId="0" fontId="19" fillId="25" borderId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>
      <alignment vertical="center"/>
    </xf>
    <xf numFmtId="0" fontId="18" fillId="36" borderId="0" applyNumberFormat="0" applyBorder="0" applyAlignment="0" applyProtection="0">
      <alignment vertical="center"/>
    </xf>
    <xf numFmtId="0" fontId="19" fillId="37" borderId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0">
      <alignment vertical="center"/>
    </xf>
    <xf numFmtId="0" fontId="23" fillId="38" borderId="1" applyNumberFormat="0" applyAlignment="0" applyProtection="0">
      <alignment vertical="center"/>
    </xf>
    <xf numFmtId="0" fontId="24" fillId="39" borderId="2">
      <alignment vertical="center"/>
    </xf>
    <xf numFmtId="0" fontId="25" fillId="40" borderId="3" applyNumberFormat="0" applyAlignment="0" applyProtection="0">
      <alignment vertical="center"/>
    </xf>
    <xf numFmtId="0" fontId="26" fillId="41" borderId="4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6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8">
      <alignment vertical="center"/>
    </xf>
    <xf numFmtId="0" fontId="35" fillId="0" borderId="9" applyNumberFormat="0" applyFill="0" applyAlignment="0" applyProtection="0">
      <alignment vertical="center"/>
    </xf>
    <xf numFmtId="0" fontId="36" fillId="0" borderId="1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>
      <alignment vertical="center"/>
    </xf>
    <xf numFmtId="0" fontId="37" fillId="12" borderId="1" applyNumberFormat="0" applyAlignment="0" applyProtection="0">
      <alignment vertical="center"/>
    </xf>
    <xf numFmtId="0" fontId="38" fillId="13" borderId="2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2">
      <alignment vertical="center"/>
    </xf>
    <xf numFmtId="0" fontId="41" fillId="42" borderId="0" applyNumberFormat="0" applyBorder="0" applyAlignment="0" applyProtection="0">
      <alignment vertical="center"/>
    </xf>
    <xf numFmtId="0" fontId="42" fillId="43" borderId="0">
      <alignment vertical="center"/>
    </xf>
    <xf numFmtId="0" fontId="43" fillId="0" borderId="0"/>
    <xf numFmtId="0" fontId="15" fillId="44" borderId="13" applyNumberFormat="0" applyFont="0" applyAlignment="0" applyProtection="0">
      <alignment vertical="center"/>
    </xf>
    <xf numFmtId="0" fontId="16" fillId="45" borderId="14">
      <alignment vertical="center"/>
    </xf>
    <xf numFmtId="0" fontId="44" fillId="38" borderId="15" applyNumberFormat="0" applyAlignment="0" applyProtection="0">
      <alignment vertical="center"/>
    </xf>
    <xf numFmtId="0" fontId="45" fillId="39" borderId="16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>
      <alignment vertical="center"/>
    </xf>
    <xf numFmtId="0" fontId="48" fillId="0" borderId="17" applyNumberFormat="0" applyFill="0" applyAlignment="0" applyProtection="0">
      <alignment vertical="center"/>
    </xf>
    <xf numFmtId="0" fontId="49" fillId="0" borderId="18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>
      <alignment vertical="center"/>
    </xf>
    <xf numFmtId="0" fontId="2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38" borderId="1" applyNumberFormat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14" fillId="44" borderId="13" applyNumberFormat="0" applyFon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55" fillId="42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0" borderId="3" applyNumberFormat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6" fillId="0" borderId="0">
      <alignment vertical="center"/>
    </xf>
    <xf numFmtId="41" fontId="14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6" fillId="0" borderId="0">
      <alignment vertical="center"/>
    </xf>
    <xf numFmtId="0" fontId="14" fillId="0" borderId="0"/>
    <xf numFmtId="0" fontId="58" fillId="0" borderId="11" applyNumberFormat="0" applyFill="0" applyAlignment="0" applyProtection="0">
      <alignment vertical="center"/>
    </xf>
    <xf numFmtId="0" fontId="59" fillId="0" borderId="17" applyNumberFormat="0" applyFill="0" applyAlignment="0" applyProtection="0">
      <alignment vertical="center"/>
    </xf>
    <xf numFmtId="0" fontId="60" fillId="12" borderId="1" applyNumberFormat="0" applyAlignment="0" applyProtection="0">
      <alignment vertical="center"/>
    </xf>
    <xf numFmtId="0" fontId="61" fillId="0" borderId="5" applyNumberFormat="0" applyFill="0" applyAlignment="0" applyProtection="0">
      <alignment vertical="center"/>
    </xf>
    <xf numFmtId="0" fontId="62" fillId="0" borderId="7" applyNumberFormat="0" applyFill="0" applyAlignment="0" applyProtection="0">
      <alignment vertical="center"/>
    </xf>
    <xf numFmtId="0" fontId="63" fillId="0" borderId="9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6" borderId="0" applyNumberFormat="0" applyBorder="0" applyAlignment="0" applyProtection="0">
      <alignment vertical="center"/>
    </xf>
    <xf numFmtId="0" fontId="66" fillId="38" borderId="15" applyNumberFormat="0" applyAlignment="0" applyProtection="0">
      <alignment vertical="center"/>
    </xf>
    <xf numFmtId="177" fontId="67" fillId="0" borderId="0" applyFont="0" applyFill="0" applyBorder="0" applyAlignment="0" applyProtection="0"/>
    <xf numFmtId="178" fontId="67" fillId="0" borderId="0" applyFont="0" applyFill="0" applyBorder="0" applyAlignment="0" applyProtection="0"/>
    <xf numFmtId="0" fontId="68" fillId="0" borderId="0"/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0" borderId="0"/>
    <xf numFmtId="0" fontId="16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36">
    <xf numFmtId="0" fontId="0" fillId="0" borderId="0" xfId="0">
      <alignment vertical="center"/>
    </xf>
    <xf numFmtId="0" fontId="69" fillId="0" borderId="0" xfId="0" applyFont="1">
      <alignment vertical="center"/>
    </xf>
    <xf numFmtId="176" fontId="69" fillId="0" borderId="0" xfId="0" applyNumberFormat="1" applyFont="1">
      <alignment vertical="center"/>
    </xf>
    <xf numFmtId="176" fontId="70" fillId="0" borderId="0" xfId="0" applyNumberFormat="1" applyFont="1">
      <alignment vertical="center"/>
    </xf>
    <xf numFmtId="41" fontId="78" fillId="48" borderId="23" xfId="1" applyFont="1" applyFill="1" applyBorder="1" applyAlignment="1">
      <alignment horizontal="center" vertical="center" shrinkToFit="1"/>
    </xf>
    <xf numFmtId="41" fontId="79" fillId="46" borderId="25" xfId="1" applyFont="1" applyFill="1" applyBorder="1" applyAlignment="1">
      <alignment horizontal="center" vertical="center" shrinkToFit="1"/>
    </xf>
    <xf numFmtId="0" fontId="72" fillId="49" borderId="23" xfId="0" applyFont="1" applyFill="1" applyBorder="1" applyAlignment="1">
      <alignment horizontal="center" vertical="center" shrinkToFit="1"/>
    </xf>
    <xf numFmtId="176" fontId="72" fillId="49" borderId="23" xfId="0" applyNumberFormat="1" applyFont="1" applyFill="1" applyBorder="1" applyAlignment="1">
      <alignment horizontal="center" vertical="center" shrinkToFit="1"/>
    </xf>
    <xf numFmtId="176" fontId="72" fillId="51" borderId="23" xfId="0" applyNumberFormat="1" applyFont="1" applyFill="1" applyBorder="1" applyAlignment="1">
      <alignment horizontal="center" vertical="center" shrinkToFit="1"/>
    </xf>
    <xf numFmtId="179" fontId="78" fillId="48" borderId="23" xfId="0" applyNumberFormat="1" applyFont="1" applyFill="1" applyBorder="1" applyAlignment="1">
      <alignment horizontal="center" vertical="center" shrinkToFit="1"/>
    </xf>
    <xf numFmtId="179" fontId="78" fillId="48" borderId="34" xfId="0" applyNumberFormat="1" applyFont="1" applyFill="1" applyBorder="1" applyAlignment="1">
      <alignment horizontal="center" vertical="center" shrinkToFit="1"/>
    </xf>
    <xf numFmtId="0" fontId="78" fillId="48" borderId="23" xfId="0" applyFont="1" applyFill="1" applyBorder="1" applyAlignment="1">
      <alignment horizontal="center" vertical="center" shrinkToFit="1"/>
    </xf>
    <xf numFmtId="0" fontId="78" fillId="48" borderId="34" xfId="0" applyFont="1" applyFill="1" applyBorder="1" applyAlignment="1">
      <alignment horizontal="center" vertical="center" shrinkToFit="1"/>
    </xf>
    <xf numFmtId="41" fontId="75" fillId="50" borderId="25" xfId="1" applyFont="1" applyFill="1" applyBorder="1" applyAlignment="1">
      <alignment horizontal="right" vertical="center" shrinkToFit="1"/>
    </xf>
    <xf numFmtId="41" fontId="75" fillId="46" borderId="25" xfId="1" applyFont="1" applyFill="1" applyBorder="1" applyAlignment="1">
      <alignment horizontal="right" vertical="center" shrinkToFit="1"/>
    </xf>
    <xf numFmtId="0" fontId="77" fillId="0" borderId="25" xfId="0" applyFont="1" applyBorder="1" applyAlignment="1">
      <alignment horizontal="center" vertical="center" shrinkToFit="1"/>
    </xf>
    <xf numFmtId="0" fontId="77" fillId="0" borderId="36" xfId="0" applyFont="1" applyBorder="1" applyAlignment="1">
      <alignment horizontal="center" vertical="center" shrinkToFit="1"/>
    </xf>
    <xf numFmtId="0" fontId="72" fillId="53" borderId="23" xfId="0" applyFont="1" applyFill="1" applyBorder="1" applyAlignment="1">
      <alignment horizontal="center" vertical="center" shrinkToFit="1"/>
    </xf>
    <xf numFmtId="176" fontId="72" fillId="53" borderId="23" xfId="0" applyNumberFormat="1" applyFont="1" applyFill="1" applyBorder="1" applyAlignment="1">
      <alignment horizontal="center" vertical="center" shrinkToFit="1"/>
    </xf>
    <xf numFmtId="0" fontId="72" fillId="53" borderId="34" xfId="0" applyFont="1" applyFill="1" applyBorder="1" applyAlignment="1">
      <alignment horizontal="center" vertical="center" shrinkToFit="1"/>
    </xf>
    <xf numFmtId="0" fontId="88" fillId="0" borderId="0" xfId="0" applyFont="1" applyAlignment="1">
      <alignment horizontal="left" vertical="center" wrapText="1"/>
    </xf>
    <xf numFmtId="41" fontId="82" fillId="47" borderId="30" xfId="1" applyFont="1" applyFill="1" applyBorder="1" applyAlignment="1">
      <alignment horizontal="center" vertical="center" shrinkToFit="1"/>
    </xf>
    <xf numFmtId="0" fontId="77" fillId="47" borderId="30" xfId="0" applyFont="1" applyFill="1" applyBorder="1" applyAlignment="1">
      <alignment horizontal="center" vertical="center" shrinkToFit="1"/>
    </xf>
    <xf numFmtId="0" fontId="77" fillId="47" borderId="40" xfId="0" applyFont="1" applyFill="1" applyBorder="1" applyAlignment="1">
      <alignment horizontal="center" vertical="center" shrinkToFit="1"/>
    </xf>
    <xf numFmtId="41" fontId="78" fillId="48" borderId="42" xfId="1" applyFont="1" applyFill="1" applyBorder="1" applyAlignment="1">
      <alignment horizontal="center" vertical="center" shrinkToFit="1"/>
    </xf>
    <xf numFmtId="0" fontId="77" fillId="48" borderId="42" xfId="0" applyFont="1" applyFill="1" applyBorder="1" applyAlignment="1">
      <alignment horizontal="center" vertical="center" shrinkToFit="1"/>
    </xf>
    <xf numFmtId="0" fontId="77" fillId="48" borderId="43" xfId="0" applyFont="1" applyFill="1" applyBorder="1" applyAlignment="1">
      <alignment horizontal="center" vertical="center" shrinkToFit="1"/>
    </xf>
    <xf numFmtId="41" fontId="78" fillId="46" borderId="30" xfId="1" applyFont="1" applyFill="1" applyBorder="1" applyAlignment="1">
      <alignment horizontal="center" vertical="center" shrinkToFit="1"/>
    </xf>
    <xf numFmtId="179" fontId="78" fillId="46" borderId="30" xfId="166" applyNumberFormat="1" applyFont="1" applyFill="1" applyBorder="1" applyAlignment="1">
      <alignment horizontal="center" vertical="center" shrinkToFit="1"/>
    </xf>
    <xf numFmtId="179" fontId="78" fillId="46" borderId="40" xfId="166" applyNumberFormat="1" applyFont="1" applyFill="1" applyBorder="1" applyAlignment="1">
      <alignment horizontal="center" vertical="center" shrinkToFit="1"/>
    </xf>
    <xf numFmtId="0" fontId="79" fillId="46" borderId="45" xfId="0" applyFont="1" applyFill="1" applyBorder="1" applyAlignment="1">
      <alignment horizontal="center" vertical="center" shrinkToFit="1"/>
    </xf>
    <xf numFmtId="41" fontId="79" fillId="46" borderId="45" xfId="1" applyFont="1" applyFill="1" applyBorder="1" applyAlignment="1">
      <alignment horizontal="center" vertical="center" shrinkToFit="1"/>
    </xf>
    <xf numFmtId="41" fontId="75" fillId="50" borderId="45" xfId="1" applyFont="1" applyFill="1" applyBorder="1" applyAlignment="1">
      <alignment horizontal="right" vertical="center" shrinkToFit="1"/>
    </xf>
    <xf numFmtId="9" fontId="77" fillId="46" borderId="45" xfId="0" applyNumberFormat="1" applyFont="1" applyFill="1" applyBorder="1" applyAlignment="1">
      <alignment horizontal="center" vertical="center" shrinkToFit="1"/>
    </xf>
    <xf numFmtId="41" fontId="75" fillId="46" borderId="45" xfId="1" applyFont="1" applyFill="1" applyBorder="1" applyAlignment="1">
      <alignment horizontal="right" vertical="center" shrinkToFit="1"/>
    </xf>
    <xf numFmtId="9" fontId="77" fillId="46" borderId="44" xfId="0" applyNumberFormat="1" applyFont="1" applyFill="1" applyBorder="1" applyAlignment="1">
      <alignment horizontal="center" vertical="center" shrinkToFit="1"/>
    </xf>
    <xf numFmtId="41" fontId="79" fillId="46" borderId="30" xfId="1" applyFont="1" applyFill="1" applyBorder="1" applyAlignment="1">
      <alignment horizontal="center" vertical="center" shrinkToFit="1"/>
    </xf>
    <xf numFmtId="9" fontId="77" fillId="46" borderId="30" xfId="0" applyNumberFormat="1" applyFont="1" applyFill="1" applyBorder="1" applyAlignment="1">
      <alignment horizontal="center" vertical="center" shrinkToFit="1"/>
    </xf>
    <xf numFmtId="9" fontId="77" fillId="46" borderId="40" xfId="0" applyNumberFormat="1" applyFont="1" applyFill="1" applyBorder="1" applyAlignment="1">
      <alignment horizontal="center" vertical="center" shrinkToFit="1"/>
    </xf>
    <xf numFmtId="0" fontId="74" fillId="46" borderId="20" xfId="0" applyFont="1" applyFill="1" applyBorder="1" applyAlignment="1">
      <alignment horizontal="center" vertical="center" wrapText="1" shrinkToFit="1"/>
    </xf>
    <xf numFmtId="0" fontId="74" fillId="46" borderId="20" xfId="0" applyFont="1" applyFill="1" applyBorder="1" applyAlignment="1">
      <alignment horizontal="center" vertical="center" shrinkToFit="1"/>
    </xf>
    <xf numFmtId="0" fontId="75" fillId="50" borderId="20" xfId="0" applyFont="1" applyFill="1" applyBorder="1" applyAlignment="1">
      <alignment horizontal="center" vertical="center" shrinkToFit="1"/>
    </xf>
    <xf numFmtId="41" fontId="79" fillId="46" borderId="20" xfId="1" applyFont="1" applyFill="1" applyBorder="1" applyAlignment="1">
      <alignment horizontal="center" vertical="center" shrinkToFit="1"/>
    </xf>
    <xf numFmtId="41" fontId="75" fillId="50" borderId="20" xfId="1" applyFont="1" applyFill="1" applyBorder="1" applyAlignment="1">
      <alignment horizontal="center" vertical="center" shrinkToFit="1"/>
    </xf>
    <xf numFmtId="41" fontId="76" fillId="46" borderId="20" xfId="1" applyFont="1" applyFill="1" applyBorder="1" applyAlignment="1">
      <alignment horizontal="center" vertical="center" shrinkToFit="1"/>
    </xf>
    <xf numFmtId="41" fontId="77" fillId="46" borderId="20" xfId="1" applyFont="1" applyFill="1" applyBorder="1" applyAlignment="1">
      <alignment horizontal="center" vertical="center" shrinkToFit="1"/>
    </xf>
    <xf numFmtId="41" fontId="75" fillId="46" borderId="20" xfId="1" applyFont="1" applyFill="1" applyBorder="1" applyAlignment="1">
      <alignment horizontal="center" vertical="center" shrinkToFit="1"/>
    </xf>
    <xf numFmtId="41" fontId="77" fillId="46" borderId="47" xfId="1" applyFont="1" applyFill="1" applyBorder="1" applyAlignment="1">
      <alignment horizontal="center" vertical="center" shrinkToFit="1"/>
    </xf>
    <xf numFmtId="0" fontId="74" fillId="46" borderId="48" xfId="0" applyFont="1" applyFill="1" applyBorder="1" applyAlignment="1">
      <alignment horizontal="center" vertical="center" shrinkToFit="1"/>
    </xf>
    <xf numFmtId="0" fontId="75" fillId="50" borderId="48" xfId="0" applyFont="1" applyFill="1" applyBorder="1" applyAlignment="1">
      <alignment horizontal="center" vertical="center" shrinkToFit="1"/>
    </xf>
    <xf numFmtId="41" fontId="79" fillId="46" borderId="48" xfId="1" applyFont="1" applyFill="1" applyBorder="1" applyAlignment="1">
      <alignment horizontal="center" vertical="center" shrinkToFit="1"/>
    </xf>
    <xf numFmtId="41" fontId="75" fillId="50" borderId="48" xfId="1" applyFont="1" applyFill="1" applyBorder="1" applyAlignment="1">
      <alignment horizontal="center" vertical="center" shrinkToFit="1"/>
    </xf>
    <xf numFmtId="41" fontId="76" fillId="46" borderId="48" xfId="1" applyFont="1" applyFill="1" applyBorder="1" applyAlignment="1">
      <alignment horizontal="center" vertical="center" shrinkToFit="1"/>
    </xf>
    <xf numFmtId="41" fontId="77" fillId="46" borderId="48" xfId="1" applyFont="1" applyFill="1" applyBorder="1" applyAlignment="1">
      <alignment horizontal="center" vertical="center" shrinkToFit="1"/>
    </xf>
    <xf numFmtId="41" fontId="75" fillId="46" borderId="48" xfId="1" applyFont="1" applyFill="1" applyBorder="1" applyAlignment="1">
      <alignment horizontal="center" vertical="center" shrinkToFit="1"/>
    </xf>
    <xf numFmtId="41" fontId="77" fillId="46" borderId="46" xfId="1" applyFont="1" applyFill="1" applyBorder="1" applyAlignment="1">
      <alignment horizontal="center" vertical="center" shrinkToFit="1"/>
    </xf>
    <xf numFmtId="41" fontId="80" fillId="50" borderId="30" xfId="1" applyFont="1" applyFill="1" applyBorder="1" applyAlignment="1">
      <alignment horizontal="right" vertical="center" shrinkToFit="1"/>
    </xf>
    <xf numFmtId="0" fontId="77" fillId="0" borderId="30" xfId="0" applyFont="1" applyBorder="1" applyAlignment="1">
      <alignment horizontal="center" vertical="center" shrinkToFit="1"/>
    </xf>
    <xf numFmtId="41" fontId="80" fillId="46" borderId="30" xfId="1" applyFont="1" applyFill="1" applyBorder="1" applyAlignment="1">
      <alignment horizontal="right" vertical="center" shrinkToFit="1"/>
    </xf>
    <xf numFmtId="0" fontId="77" fillId="0" borderId="40" xfId="0" applyFont="1" applyBorder="1" applyAlignment="1">
      <alignment horizontal="center" vertical="center" shrinkToFit="1"/>
    </xf>
    <xf numFmtId="0" fontId="77" fillId="0" borderId="45" xfId="0" applyFont="1" applyBorder="1" applyAlignment="1">
      <alignment horizontal="center" vertical="center" shrinkToFit="1"/>
    </xf>
    <xf numFmtId="41" fontId="80" fillId="46" borderId="45" xfId="1" applyFont="1" applyFill="1" applyBorder="1" applyAlignment="1">
      <alignment horizontal="right" vertical="center" shrinkToFit="1"/>
    </xf>
    <xf numFmtId="0" fontId="77" fillId="0" borderId="44" xfId="0" applyFont="1" applyBorder="1" applyAlignment="1">
      <alignment horizontal="center" vertical="center" shrinkToFit="1"/>
    </xf>
    <xf numFmtId="0" fontId="10" fillId="0" borderId="0" xfId="0" applyFont="1">
      <alignment vertical="center"/>
    </xf>
    <xf numFmtId="0" fontId="10" fillId="0" borderId="0" xfId="0" applyFont="1" applyProtection="1">
      <alignment vertical="center"/>
      <protection locked="0"/>
    </xf>
    <xf numFmtId="0" fontId="84" fillId="0" borderId="0" xfId="0" applyFont="1" applyAlignment="1" applyProtection="1">
      <alignment horizontal="center" vertical="center" wrapText="1"/>
      <protection locked="0"/>
    </xf>
    <xf numFmtId="0" fontId="85" fillId="0" borderId="0" xfId="0" applyFont="1" applyProtection="1">
      <alignment vertical="center"/>
      <protection locked="0"/>
    </xf>
    <xf numFmtId="0" fontId="84" fillId="0" borderId="33" xfId="0" applyFont="1" applyBorder="1" applyAlignment="1" applyProtection="1">
      <alignment horizontal="center" vertical="center"/>
      <protection locked="0"/>
    </xf>
    <xf numFmtId="0" fontId="92" fillId="0" borderId="35" xfId="0" applyFont="1" applyBorder="1" applyAlignment="1" applyProtection="1">
      <alignment horizontal="center" vertical="center"/>
      <protection locked="0"/>
    </xf>
    <xf numFmtId="0" fontId="86" fillId="0" borderId="59" xfId="0" applyFont="1" applyBorder="1" applyAlignment="1" applyProtection="1">
      <alignment horizontal="center" vertical="center"/>
      <protection locked="0"/>
    </xf>
    <xf numFmtId="0" fontId="86" fillId="0" borderId="78" xfId="0" applyFont="1" applyBorder="1" applyAlignment="1" applyProtection="1">
      <alignment horizontal="center" vertical="center"/>
      <protection locked="0"/>
    </xf>
    <xf numFmtId="0" fontId="86" fillId="0" borderId="55" xfId="0" applyFont="1" applyBorder="1" applyAlignment="1" applyProtection="1">
      <alignment horizontal="center" vertical="center"/>
      <protection locked="0"/>
    </xf>
    <xf numFmtId="0" fontId="86" fillId="0" borderId="83" xfId="0" applyFont="1" applyBorder="1" applyAlignment="1" applyProtection="1">
      <alignment horizontal="center" vertical="center"/>
      <protection locked="0"/>
    </xf>
    <xf numFmtId="0" fontId="86" fillId="0" borderId="57" xfId="0" applyFont="1" applyBorder="1" applyAlignment="1" applyProtection="1">
      <alignment horizontal="center" vertical="center"/>
      <protection locked="0"/>
    </xf>
    <xf numFmtId="0" fontId="86" fillId="0" borderId="95" xfId="0" applyFont="1" applyBorder="1" applyAlignment="1" applyProtection="1">
      <alignment horizontal="center" vertical="center"/>
      <protection locked="0"/>
    </xf>
    <xf numFmtId="0" fontId="93" fillId="55" borderId="64" xfId="0" applyFont="1" applyFill="1" applyBorder="1" applyAlignment="1" applyProtection="1">
      <alignment horizontal="center" vertical="center"/>
      <protection locked="0"/>
    </xf>
    <xf numFmtId="0" fontId="93" fillId="55" borderId="65" xfId="0" applyFont="1" applyFill="1" applyBorder="1" applyAlignment="1" applyProtection="1">
      <alignment horizontal="center" vertical="center"/>
      <protection locked="0"/>
    </xf>
    <xf numFmtId="0" fontId="93" fillId="55" borderId="66" xfId="0" applyFont="1" applyFill="1" applyBorder="1" applyAlignment="1" applyProtection="1">
      <alignment horizontal="center" vertical="center"/>
      <protection locked="0"/>
    </xf>
    <xf numFmtId="0" fontId="93" fillId="55" borderId="54" xfId="0" applyFont="1" applyFill="1" applyBorder="1" applyAlignment="1" applyProtection="1">
      <alignment horizontal="center" vertical="center"/>
      <protection locked="0"/>
    </xf>
    <xf numFmtId="0" fontId="93" fillId="55" borderId="67" xfId="0" applyFont="1" applyFill="1" applyBorder="1" applyAlignment="1" applyProtection="1">
      <alignment horizontal="center" vertical="center"/>
      <protection locked="0"/>
    </xf>
    <xf numFmtId="180" fontId="93" fillId="55" borderId="68" xfId="0" applyNumberFormat="1" applyFont="1" applyFill="1" applyBorder="1" applyProtection="1">
      <alignment vertical="center"/>
      <protection locked="0"/>
    </xf>
    <xf numFmtId="180" fontId="93" fillId="55" borderId="69" xfId="0" applyNumberFormat="1" applyFont="1" applyFill="1" applyBorder="1" applyProtection="1">
      <alignment vertical="center"/>
      <protection locked="0"/>
    </xf>
    <xf numFmtId="180" fontId="93" fillId="55" borderId="70" xfId="0" applyNumberFormat="1" applyFont="1" applyFill="1" applyBorder="1" applyProtection="1">
      <alignment vertical="center"/>
      <protection locked="0"/>
    </xf>
    <xf numFmtId="180" fontId="90" fillId="55" borderId="54" xfId="0" applyNumberFormat="1" applyFont="1" applyFill="1" applyBorder="1">
      <alignment vertical="center"/>
    </xf>
    <xf numFmtId="0" fontId="89" fillId="0" borderId="0" xfId="0" applyFont="1" applyAlignment="1">
      <alignment vertical="center" wrapText="1"/>
    </xf>
    <xf numFmtId="0" fontId="98" fillId="49" borderId="23" xfId="0" applyFont="1" applyFill="1" applyBorder="1" applyAlignment="1">
      <alignment horizontal="center" vertical="center"/>
    </xf>
    <xf numFmtId="0" fontId="98" fillId="53" borderId="23" xfId="0" applyFont="1" applyFill="1" applyBorder="1" applyAlignment="1">
      <alignment horizontal="center" vertical="center"/>
    </xf>
    <xf numFmtId="0" fontId="98" fillId="51" borderId="23" xfId="0" applyFont="1" applyFill="1" applyBorder="1" applyAlignment="1">
      <alignment horizontal="center" vertical="center"/>
    </xf>
    <xf numFmtId="0" fontId="98" fillId="53" borderId="34" xfId="0" applyFont="1" applyFill="1" applyBorder="1" applyAlignment="1">
      <alignment horizontal="center" vertical="center"/>
    </xf>
    <xf numFmtId="180" fontId="97" fillId="47" borderId="24" xfId="0" applyNumberFormat="1" applyFont="1" applyFill="1" applyBorder="1" applyAlignment="1" applyProtection="1">
      <alignment vertical="center" shrinkToFit="1"/>
      <protection locked="0"/>
    </xf>
    <xf numFmtId="180" fontId="97" fillId="47" borderId="110" xfId="0" applyNumberFormat="1" applyFont="1" applyFill="1" applyBorder="1" applyAlignment="1" applyProtection="1">
      <alignment vertical="center" shrinkToFit="1"/>
      <protection locked="0"/>
    </xf>
    <xf numFmtId="180" fontId="96" fillId="0" borderId="20" xfId="0" applyNumberFormat="1" applyFont="1" applyBorder="1" applyAlignment="1" applyProtection="1">
      <alignment vertical="center" shrinkToFit="1"/>
      <protection locked="0"/>
    </xf>
    <xf numFmtId="180" fontId="96" fillId="0" borderId="47" xfId="0" applyNumberFormat="1" applyFont="1" applyBorder="1" applyAlignment="1" applyProtection="1">
      <alignment vertical="center" shrinkToFit="1"/>
      <protection locked="0"/>
    </xf>
    <xf numFmtId="0" fontId="96" fillId="0" borderId="95" xfId="0" applyFont="1" applyBorder="1" applyAlignment="1" applyProtection="1">
      <alignment horizontal="center" vertical="center" shrinkToFit="1"/>
      <protection locked="0"/>
    </xf>
    <xf numFmtId="0" fontId="96" fillId="0" borderId="33" xfId="0" applyFont="1" applyBorder="1" applyAlignment="1" applyProtection="1">
      <alignment horizontal="center" vertical="center" shrinkToFit="1"/>
      <protection locked="0"/>
    </xf>
    <xf numFmtId="0" fontId="96" fillId="0" borderId="35" xfId="0" applyFont="1" applyBorder="1" applyAlignment="1" applyProtection="1">
      <alignment horizontal="center" vertical="center" shrinkToFit="1"/>
      <protection locked="0"/>
    </xf>
    <xf numFmtId="0" fontId="84" fillId="51" borderId="19" xfId="0" applyFont="1" applyFill="1" applyBorder="1" applyAlignment="1" applyProtection="1">
      <alignment horizontal="center" vertical="center" wrapText="1"/>
      <protection locked="0"/>
    </xf>
    <xf numFmtId="0" fontId="84" fillId="51" borderId="33" xfId="0" applyFont="1" applyFill="1" applyBorder="1" applyAlignment="1" applyProtection="1">
      <alignment horizontal="center" vertical="center"/>
      <protection locked="0"/>
    </xf>
    <xf numFmtId="0" fontId="84" fillId="51" borderId="23" xfId="0" applyFont="1" applyFill="1" applyBorder="1" applyAlignment="1" applyProtection="1">
      <alignment horizontal="center" vertical="center"/>
      <protection locked="0"/>
    </xf>
    <xf numFmtId="0" fontId="90" fillId="57" borderId="54" xfId="0" applyFont="1" applyFill="1" applyBorder="1" applyAlignment="1" applyProtection="1">
      <alignment horizontal="center" vertical="center"/>
      <protection locked="0"/>
    </xf>
    <xf numFmtId="0" fontId="90" fillId="57" borderId="67" xfId="0" applyFont="1" applyFill="1" applyBorder="1" applyAlignment="1" applyProtection="1">
      <alignment horizontal="center" vertical="center"/>
      <protection locked="0"/>
    </xf>
    <xf numFmtId="180" fontId="90" fillId="57" borderId="54" xfId="0" applyNumberFormat="1" applyFont="1" applyFill="1" applyBorder="1">
      <alignment vertical="center"/>
    </xf>
    <xf numFmtId="180" fontId="90" fillId="57" borderId="67" xfId="0" applyNumberFormat="1" applyFont="1" applyFill="1" applyBorder="1">
      <alignment vertical="center"/>
    </xf>
    <xf numFmtId="180" fontId="90" fillId="57" borderId="71" xfId="0" applyNumberFormat="1" applyFont="1" applyFill="1" applyBorder="1">
      <alignment vertical="center"/>
    </xf>
    <xf numFmtId="0" fontId="90" fillId="46" borderId="25" xfId="0" applyFont="1" applyFill="1" applyBorder="1" applyAlignment="1">
      <alignment horizontal="center" vertical="center"/>
    </xf>
    <xf numFmtId="0" fontId="92" fillId="53" borderId="54" xfId="0" applyFont="1" applyFill="1" applyBorder="1" applyAlignment="1" applyProtection="1">
      <alignment horizontal="center" vertical="center"/>
      <protection locked="0"/>
    </xf>
    <xf numFmtId="0" fontId="92" fillId="53" borderId="19" xfId="0" applyFont="1" applyFill="1" applyBorder="1" applyAlignment="1" applyProtection="1">
      <alignment horizontal="center" vertical="center"/>
      <protection locked="0"/>
    </xf>
    <xf numFmtId="0" fontId="92" fillId="53" borderId="73" xfId="0" applyFont="1" applyFill="1" applyBorder="1" applyAlignment="1" applyProtection="1">
      <alignment horizontal="center" vertical="center"/>
      <protection locked="0"/>
    </xf>
    <xf numFmtId="0" fontId="92" fillId="53" borderId="67" xfId="0" applyFont="1" applyFill="1" applyBorder="1" applyAlignment="1" applyProtection="1">
      <alignment horizontal="center" vertical="center"/>
      <protection locked="0"/>
    </xf>
    <xf numFmtId="0" fontId="86" fillId="58" borderId="90" xfId="0" applyFont="1" applyFill="1" applyBorder="1" applyAlignment="1" applyProtection="1">
      <alignment horizontal="center" vertical="center"/>
      <protection locked="0"/>
    </xf>
    <xf numFmtId="0" fontId="86" fillId="58" borderId="100" xfId="0" applyFont="1" applyFill="1" applyBorder="1" applyAlignment="1" applyProtection="1">
      <alignment horizontal="center" vertical="center"/>
      <protection locked="0"/>
    </xf>
    <xf numFmtId="0" fontId="86" fillId="58" borderId="59" xfId="0" applyFont="1" applyFill="1" applyBorder="1" applyAlignment="1" applyProtection="1">
      <alignment horizontal="center" vertical="center"/>
      <protection locked="0"/>
    </xf>
    <xf numFmtId="0" fontId="86" fillId="58" borderId="88" xfId="0" applyFont="1" applyFill="1" applyBorder="1" applyAlignment="1" applyProtection="1">
      <alignment horizontal="center" vertical="center"/>
      <protection locked="0"/>
    </xf>
    <xf numFmtId="0" fontId="86" fillId="58" borderId="55" xfId="0" applyFont="1" applyFill="1" applyBorder="1" applyAlignment="1" applyProtection="1">
      <alignment horizontal="center" vertical="center"/>
      <protection locked="0"/>
    </xf>
    <xf numFmtId="0" fontId="86" fillId="58" borderId="83" xfId="0" applyFont="1" applyFill="1" applyBorder="1" applyAlignment="1" applyProtection="1">
      <alignment horizontal="center" vertical="center"/>
      <protection locked="0"/>
    </xf>
    <xf numFmtId="0" fontId="86" fillId="0" borderId="0" xfId="0" applyFont="1">
      <alignment vertical="center"/>
    </xf>
    <xf numFmtId="49" fontId="86" fillId="0" borderId="0" xfId="0" applyNumberFormat="1" applyFont="1" applyAlignment="1">
      <alignment horizontal="center" vertical="center"/>
    </xf>
    <xf numFmtId="0" fontId="92" fillId="56" borderId="23" xfId="0" applyFont="1" applyFill="1" applyBorder="1" applyAlignment="1">
      <alignment horizontal="center" vertical="center"/>
    </xf>
    <xf numFmtId="0" fontId="86" fillId="0" borderId="23" xfId="0" applyFont="1" applyBorder="1" applyAlignment="1">
      <alignment horizontal="center" vertical="center"/>
    </xf>
    <xf numFmtId="49" fontId="86" fillId="0" borderId="23" xfId="0" applyNumberFormat="1" applyFont="1" applyBorder="1" applyAlignment="1">
      <alignment horizontal="center" vertical="center"/>
    </xf>
    <xf numFmtId="0" fontId="86" fillId="0" borderId="23" xfId="0" quotePrefix="1" applyFont="1" applyBorder="1" applyAlignment="1">
      <alignment horizontal="center" vertical="center"/>
    </xf>
    <xf numFmtId="180" fontId="91" fillId="46" borderId="23" xfId="0" applyNumberFormat="1" applyFont="1" applyFill="1" applyBorder="1">
      <alignment vertical="center"/>
    </xf>
    <xf numFmtId="180" fontId="91" fillId="46" borderId="25" xfId="0" applyNumberFormat="1" applyFont="1" applyFill="1" applyBorder="1">
      <alignment vertical="center"/>
    </xf>
    <xf numFmtId="0" fontId="84" fillId="51" borderId="31" xfId="0" applyFont="1" applyFill="1" applyBorder="1" applyAlignment="1" applyProtection="1">
      <alignment horizontal="center" vertical="center"/>
      <protection locked="0"/>
    </xf>
    <xf numFmtId="0" fontId="90" fillId="57" borderId="31" xfId="0" applyFont="1" applyFill="1" applyBorder="1" applyAlignment="1" applyProtection="1">
      <alignment horizontal="center" vertical="center"/>
      <protection locked="0"/>
    </xf>
    <xf numFmtId="0" fontId="90" fillId="57" borderId="19" xfId="0" applyFont="1" applyFill="1" applyBorder="1" applyAlignment="1" applyProtection="1">
      <alignment horizontal="center" vertical="center"/>
      <protection locked="0"/>
    </xf>
    <xf numFmtId="180" fontId="91" fillId="57" borderId="31" xfId="0" applyNumberFormat="1" applyFont="1" applyFill="1" applyBorder="1" applyProtection="1">
      <alignment vertical="center"/>
      <protection locked="0"/>
    </xf>
    <xf numFmtId="180" fontId="91" fillId="57" borderId="19" xfId="0" applyNumberFormat="1" applyFont="1" applyFill="1" applyBorder="1" applyProtection="1">
      <alignment vertical="center"/>
      <protection locked="0"/>
    </xf>
    <xf numFmtId="180" fontId="91" fillId="57" borderId="51" xfId="0" applyNumberFormat="1" applyFont="1" applyFill="1" applyBorder="1" applyProtection="1">
      <alignment vertical="center"/>
      <protection locked="0"/>
    </xf>
    <xf numFmtId="0" fontId="92" fillId="53" borderId="31" xfId="0" applyFont="1" applyFill="1" applyBorder="1" applyAlignment="1" applyProtection="1">
      <alignment horizontal="center" vertical="center"/>
      <protection locked="0"/>
    </xf>
    <xf numFmtId="0" fontId="86" fillId="0" borderId="33" xfId="0" applyFont="1" applyBorder="1" applyAlignment="1" applyProtection="1">
      <alignment horizontal="center" vertical="center"/>
      <protection locked="0"/>
    </xf>
    <xf numFmtId="0" fontId="86" fillId="58" borderId="23" xfId="0" applyFont="1" applyFill="1" applyBorder="1" applyAlignment="1" applyProtection="1">
      <alignment horizontal="center" vertical="center"/>
      <protection locked="0"/>
    </xf>
    <xf numFmtId="0" fontId="93" fillId="59" borderId="64" xfId="0" applyFont="1" applyFill="1" applyBorder="1" applyAlignment="1" applyProtection="1">
      <alignment horizontal="center" vertical="center"/>
      <protection locked="0"/>
    </xf>
    <xf numFmtId="180" fontId="90" fillId="59" borderId="54" xfId="0" applyNumberFormat="1" applyFont="1" applyFill="1" applyBorder="1">
      <alignment vertical="center"/>
    </xf>
    <xf numFmtId="0" fontId="93" fillId="54" borderId="63" xfId="0" applyFont="1" applyFill="1" applyBorder="1" applyAlignment="1" applyProtection="1">
      <alignment horizontal="center" vertical="center"/>
      <protection locked="0"/>
    </xf>
    <xf numFmtId="0" fontId="84" fillId="46" borderId="58" xfId="0" applyFont="1" applyFill="1" applyBorder="1" applyAlignment="1" applyProtection="1">
      <alignment horizontal="center" vertical="center" wrapText="1"/>
      <protection locked="0"/>
    </xf>
    <xf numFmtId="0" fontId="90" fillId="46" borderId="58" xfId="0" applyFont="1" applyFill="1" applyBorder="1" applyAlignment="1">
      <alignment horizontal="center" vertical="center"/>
    </xf>
    <xf numFmtId="0" fontId="10" fillId="46" borderId="0" xfId="0" applyFont="1" applyFill="1" applyProtection="1">
      <alignment vertical="center"/>
      <protection locked="0"/>
    </xf>
    <xf numFmtId="0" fontId="92" fillId="46" borderId="58" xfId="0" applyFont="1" applyFill="1" applyBorder="1" applyAlignment="1" applyProtection="1">
      <alignment horizontal="center" vertical="center" wrapText="1"/>
      <protection locked="0"/>
    </xf>
    <xf numFmtId="0" fontId="92" fillId="46" borderId="58" xfId="0" applyFont="1" applyFill="1" applyBorder="1" applyAlignment="1" applyProtection="1">
      <alignment horizontal="center" vertical="center"/>
      <protection locked="0"/>
    </xf>
    <xf numFmtId="41" fontId="91" fillId="46" borderId="58" xfId="1" applyFont="1" applyFill="1" applyBorder="1" applyAlignment="1" applyProtection="1">
      <alignment horizontal="center" vertical="center"/>
      <protection locked="0"/>
    </xf>
    <xf numFmtId="0" fontId="102" fillId="50" borderId="25" xfId="0" applyFont="1" applyFill="1" applyBorder="1" applyAlignment="1">
      <alignment horizontal="center" vertical="center"/>
    </xf>
    <xf numFmtId="180" fontId="95" fillId="0" borderId="81" xfId="0" applyNumberFormat="1" applyFont="1" applyBorder="1" applyProtection="1">
      <alignment vertical="center"/>
      <protection locked="0"/>
    </xf>
    <xf numFmtId="180" fontId="95" fillId="0" borderId="86" xfId="0" applyNumberFormat="1" applyFont="1" applyBorder="1" applyProtection="1">
      <alignment vertical="center"/>
      <protection locked="0"/>
    </xf>
    <xf numFmtId="180" fontId="95" fillId="53" borderId="31" xfId="0" applyNumberFormat="1" applyFont="1" applyFill="1" applyBorder="1" applyProtection="1">
      <alignment vertical="center"/>
      <protection locked="0"/>
    </xf>
    <xf numFmtId="180" fontId="95" fillId="53" borderId="19" xfId="0" applyNumberFormat="1" applyFont="1" applyFill="1" applyBorder="1" applyProtection="1">
      <alignment vertical="center"/>
      <protection locked="0"/>
    </xf>
    <xf numFmtId="180" fontId="95" fillId="53" borderId="51" xfId="0" applyNumberFormat="1" applyFont="1" applyFill="1" applyBorder="1" applyProtection="1">
      <alignment vertical="center"/>
      <protection locked="0"/>
    </xf>
    <xf numFmtId="180" fontId="95" fillId="53" borderId="76" xfId="0" applyNumberFormat="1" applyFont="1" applyFill="1" applyBorder="1" applyProtection="1">
      <alignment vertical="center"/>
      <protection locked="0"/>
    </xf>
    <xf numFmtId="180" fontId="95" fillId="53" borderId="73" xfId="0" applyNumberFormat="1" applyFont="1" applyFill="1" applyBorder="1" applyProtection="1">
      <alignment vertical="center"/>
      <protection locked="0"/>
    </xf>
    <xf numFmtId="180" fontId="95" fillId="53" borderId="74" xfId="0" applyNumberFormat="1" applyFont="1" applyFill="1" applyBorder="1" applyProtection="1">
      <alignment vertical="center"/>
      <protection locked="0"/>
    </xf>
    <xf numFmtId="180" fontId="95" fillId="0" borderId="87" xfId="0" applyNumberFormat="1" applyFont="1" applyBorder="1" applyProtection="1">
      <alignment vertical="center"/>
      <protection locked="0"/>
    </xf>
    <xf numFmtId="180" fontId="95" fillId="53" borderId="54" xfId="0" applyNumberFormat="1" applyFont="1" applyFill="1" applyBorder="1" applyProtection="1">
      <alignment vertical="center"/>
      <protection locked="0"/>
    </xf>
    <xf numFmtId="180" fontId="95" fillId="53" borderId="67" xfId="0" applyNumberFormat="1" applyFont="1" applyFill="1" applyBorder="1" applyProtection="1">
      <alignment vertical="center"/>
      <protection locked="0"/>
    </xf>
    <xf numFmtId="180" fontId="95" fillId="53" borderId="71" xfId="0" applyNumberFormat="1" applyFont="1" applyFill="1" applyBorder="1" applyProtection="1">
      <alignment vertical="center"/>
      <protection locked="0"/>
    </xf>
    <xf numFmtId="180" fontId="95" fillId="58" borderId="93" xfId="0" applyNumberFormat="1" applyFont="1" applyFill="1" applyBorder="1" applyProtection="1">
      <alignment vertical="center"/>
      <protection locked="0"/>
    </xf>
    <xf numFmtId="180" fontId="95" fillId="58" borderId="90" xfId="0" applyNumberFormat="1" applyFont="1" applyFill="1" applyBorder="1" applyProtection="1">
      <alignment vertical="center"/>
      <protection locked="0"/>
    </xf>
    <xf numFmtId="180" fontId="95" fillId="58" borderId="91" xfId="0" applyNumberFormat="1" applyFont="1" applyFill="1" applyBorder="1" applyProtection="1">
      <alignment vertical="center"/>
      <protection locked="0"/>
    </xf>
    <xf numFmtId="180" fontId="95" fillId="0" borderId="99" xfId="0" applyNumberFormat="1" applyFont="1" applyBorder="1" applyProtection="1">
      <alignment vertical="center"/>
      <protection locked="0"/>
    </xf>
    <xf numFmtId="180" fontId="95" fillId="58" borderId="54" xfId="0" applyNumberFormat="1" applyFont="1" applyFill="1" applyBorder="1" applyProtection="1">
      <alignment vertical="center"/>
      <protection locked="0"/>
    </xf>
    <xf numFmtId="180" fontId="95" fillId="58" borderId="67" xfId="0" applyNumberFormat="1" applyFont="1" applyFill="1" applyBorder="1" applyProtection="1">
      <alignment vertical="center"/>
      <protection locked="0"/>
    </xf>
    <xf numFmtId="180" fontId="95" fillId="58" borderId="71" xfId="0" applyNumberFormat="1" applyFont="1" applyFill="1" applyBorder="1" applyProtection="1">
      <alignment vertical="center"/>
      <protection locked="0"/>
    </xf>
    <xf numFmtId="180" fontId="95" fillId="58" borderId="101" xfId="0" applyNumberFormat="1" applyFont="1" applyFill="1" applyBorder="1" applyProtection="1">
      <alignment vertical="center"/>
      <protection locked="0"/>
    </xf>
    <xf numFmtId="180" fontId="95" fillId="58" borderId="33" xfId="0" applyNumberFormat="1" applyFont="1" applyFill="1" applyBorder="1" applyProtection="1">
      <alignment vertical="center"/>
      <protection locked="0"/>
    </xf>
    <xf numFmtId="180" fontId="95" fillId="58" borderId="23" xfId="0" applyNumberFormat="1" applyFont="1" applyFill="1" applyBorder="1" applyProtection="1">
      <alignment vertical="center"/>
      <protection locked="0"/>
    </xf>
    <xf numFmtId="180" fontId="95" fillId="58" borderId="26" xfId="0" applyNumberFormat="1" applyFont="1" applyFill="1" applyBorder="1" applyProtection="1">
      <alignment vertical="center"/>
      <protection locked="0"/>
    </xf>
    <xf numFmtId="180" fontId="95" fillId="0" borderId="101" xfId="0" applyNumberFormat="1" applyFont="1" applyBorder="1" applyProtection="1">
      <alignment vertical="center"/>
      <protection locked="0"/>
    </xf>
    <xf numFmtId="180" fontId="95" fillId="58" borderId="87" xfId="0" applyNumberFormat="1" applyFont="1" applyFill="1" applyBorder="1" applyProtection="1">
      <alignment vertical="center"/>
      <protection locked="0"/>
    </xf>
    <xf numFmtId="180" fontId="95" fillId="58" borderId="86" xfId="0" applyNumberFormat="1" applyFont="1" applyFill="1" applyBorder="1" applyProtection="1">
      <alignment vertical="center"/>
      <protection locked="0"/>
    </xf>
    <xf numFmtId="180" fontId="90" fillId="54" borderId="56" xfId="0" applyNumberFormat="1" applyFont="1" applyFill="1" applyBorder="1">
      <alignment vertical="center"/>
    </xf>
    <xf numFmtId="180" fontId="90" fillId="57" borderId="56" xfId="0" applyNumberFormat="1" applyFont="1" applyFill="1" applyBorder="1">
      <alignment vertical="center"/>
    </xf>
    <xf numFmtId="180" fontId="95" fillId="53" borderId="72" xfId="0" applyNumberFormat="1" applyFont="1" applyFill="1" applyBorder="1" applyProtection="1">
      <alignment vertical="center"/>
      <protection locked="0"/>
    </xf>
    <xf numFmtId="180" fontId="95" fillId="53" borderId="77" xfId="0" applyNumberFormat="1" applyFont="1" applyFill="1" applyBorder="1" applyProtection="1">
      <alignment vertical="center"/>
      <protection locked="0"/>
    </xf>
    <xf numFmtId="180" fontId="95" fillId="0" borderId="82" xfId="0" applyNumberFormat="1" applyFont="1" applyBorder="1" applyProtection="1">
      <alignment vertical="center"/>
      <protection locked="0"/>
    </xf>
    <xf numFmtId="180" fontId="95" fillId="53" borderId="56" xfId="0" applyNumberFormat="1" applyFont="1" applyFill="1" applyBorder="1" applyProtection="1">
      <alignment vertical="center"/>
      <protection locked="0"/>
    </xf>
    <xf numFmtId="180" fontId="95" fillId="58" borderId="94" xfId="0" applyNumberFormat="1" applyFont="1" applyFill="1" applyBorder="1" applyProtection="1">
      <alignment vertical="center"/>
      <protection locked="0"/>
    </xf>
    <xf numFmtId="180" fontId="95" fillId="58" borderId="102" xfId="0" applyNumberFormat="1" applyFont="1" applyFill="1" applyBorder="1" applyProtection="1">
      <alignment vertical="center"/>
      <protection locked="0"/>
    </xf>
    <xf numFmtId="180" fontId="95" fillId="58" borderId="111" xfId="0" applyNumberFormat="1" applyFont="1" applyFill="1" applyBorder="1" applyProtection="1">
      <alignment vertical="center"/>
      <protection locked="0"/>
    </xf>
    <xf numFmtId="180" fontId="95" fillId="0" borderId="102" xfId="0" applyNumberFormat="1" applyFont="1" applyBorder="1" applyProtection="1">
      <alignment vertical="center"/>
      <protection locked="0"/>
    </xf>
    <xf numFmtId="180" fontId="91" fillId="57" borderId="72" xfId="0" applyNumberFormat="1" applyFont="1" applyFill="1" applyBorder="1" applyProtection="1">
      <alignment vertical="center"/>
      <protection locked="0"/>
    </xf>
    <xf numFmtId="180" fontId="95" fillId="58" borderId="60" xfId="0" applyNumberFormat="1" applyFont="1" applyFill="1" applyBorder="1" applyProtection="1">
      <alignment vertical="center"/>
      <protection locked="0"/>
    </xf>
    <xf numFmtId="0" fontId="92" fillId="0" borderId="0" xfId="0" applyFont="1" applyAlignment="1" applyProtection="1">
      <alignment horizontal="center" vertical="center"/>
      <protection locked="0"/>
    </xf>
    <xf numFmtId="180" fontId="95" fillId="46" borderId="0" xfId="0" applyNumberFormat="1" applyFont="1" applyFill="1" applyAlignment="1">
      <alignment horizontal="center" vertical="center"/>
    </xf>
    <xf numFmtId="41" fontId="91" fillId="46" borderId="0" xfId="1" applyFont="1" applyFill="1" applyBorder="1" applyAlignment="1" applyProtection="1">
      <alignment horizontal="center" vertical="center"/>
      <protection locked="0"/>
    </xf>
    <xf numFmtId="49" fontId="95" fillId="46" borderId="0" xfId="0" applyNumberFormat="1" applyFont="1" applyFill="1" applyAlignment="1" applyProtection="1">
      <alignment horizontal="center" vertical="center"/>
      <protection locked="0"/>
    </xf>
    <xf numFmtId="41" fontId="95" fillId="46" borderId="0" xfId="1" applyFont="1" applyFill="1" applyBorder="1" applyAlignment="1" applyProtection="1">
      <alignment horizontal="center" vertical="center"/>
      <protection locked="0"/>
    </xf>
    <xf numFmtId="180" fontId="95" fillId="50" borderId="81" xfId="0" applyNumberFormat="1" applyFont="1" applyFill="1" applyBorder="1" applyProtection="1">
      <alignment vertical="center"/>
      <protection locked="0"/>
    </xf>
    <xf numFmtId="180" fontId="95" fillId="50" borderId="78" xfId="0" applyNumberFormat="1" applyFont="1" applyFill="1" applyBorder="1" applyProtection="1">
      <alignment vertical="center"/>
      <protection locked="0"/>
    </xf>
    <xf numFmtId="180" fontId="95" fillId="50" borderId="79" xfId="0" applyNumberFormat="1" applyFont="1" applyFill="1" applyBorder="1" applyProtection="1">
      <alignment vertical="center"/>
      <protection locked="0"/>
    </xf>
    <xf numFmtId="180" fontId="95" fillId="50" borderId="86" xfId="0" applyNumberFormat="1" applyFont="1" applyFill="1" applyBorder="1" applyProtection="1">
      <alignment vertical="center"/>
      <protection locked="0"/>
    </xf>
    <xf numFmtId="180" fontId="95" fillId="50" borderId="83" xfId="0" applyNumberFormat="1" applyFont="1" applyFill="1" applyBorder="1" applyProtection="1">
      <alignment vertical="center"/>
      <protection locked="0"/>
    </xf>
    <xf numFmtId="180" fontId="95" fillId="50" borderId="84" xfId="0" applyNumberFormat="1" applyFont="1" applyFill="1" applyBorder="1" applyProtection="1">
      <alignment vertical="center"/>
      <protection locked="0"/>
    </xf>
    <xf numFmtId="180" fontId="95" fillId="50" borderId="87" xfId="0" applyNumberFormat="1" applyFont="1" applyFill="1" applyBorder="1" applyProtection="1">
      <alignment vertical="center"/>
      <protection locked="0"/>
    </xf>
    <xf numFmtId="180" fontId="95" fillId="50" borderId="88" xfId="0" applyNumberFormat="1" applyFont="1" applyFill="1" applyBorder="1" applyProtection="1">
      <alignment vertical="center"/>
      <protection locked="0"/>
    </xf>
    <xf numFmtId="180" fontId="95" fillId="50" borderId="89" xfId="0" applyNumberFormat="1" applyFont="1" applyFill="1" applyBorder="1" applyProtection="1">
      <alignment vertical="center"/>
      <protection locked="0"/>
    </xf>
    <xf numFmtId="0" fontId="94" fillId="50" borderId="78" xfId="0" applyFont="1" applyFill="1" applyBorder="1" applyAlignment="1" applyProtection="1">
      <alignment horizontal="center" vertical="center"/>
      <protection locked="0"/>
    </xf>
    <xf numFmtId="0" fontId="94" fillId="50" borderId="96" xfId="0" applyFont="1" applyFill="1" applyBorder="1" applyAlignment="1" applyProtection="1">
      <alignment horizontal="center" vertical="center"/>
      <protection locked="0"/>
    </xf>
    <xf numFmtId="0" fontId="94" fillId="50" borderId="83" xfId="0" applyFont="1" applyFill="1" applyBorder="1" applyAlignment="1" applyProtection="1">
      <alignment horizontal="center" vertical="center"/>
      <protection locked="0"/>
    </xf>
    <xf numFmtId="180" fontId="95" fillId="50" borderId="101" xfId="0" applyNumberFormat="1" applyFont="1" applyFill="1" applyBorder="1" applyProtection="1">
      <alignment vertical="center"/>
      <protection locked="0"/>
    </xf>
    <xf numFmtId="180" fontId="95" fillId="50" borderId="100" xfId="0" applyNumberFormat="1" applyFont="1" applyFill="1" applyBorder="1" applyProtection="1">
      <alignment vertical="center"/>
      <protection locked="0"/>
    </xf>
    <xf numFmtId="180" fontId="95" fillId="50" borderId="107" xfId="0" applyNumberFormat="1" applyFont="1" applyFill="1" applyBorder="1" applyProtection="1">
      <alignment vertical="center"/>
      <protection locked="0"/>
    </xf>
    <xf numFmtId="0" fontId="86" fillId="46" borderId="100" xfId="0" applyFont="1" applyFill="1" applyBorder="1" applyAlignment="1" applyProtection="1">
      <alignment horizontal="center" vertical="center"/>
      <protection locked="0"/>
    </xf>
    <xf numFmtId="0" fontId="86" fillId="46" borderId="78" xfId="0" applyFont="1" applyFill="1" applyBorder="1" applyAlignment="1" applyProtection="1">
      <alignment horizontal="center" vertical="center"/>
      <protection locked="0"/>
    </xf>
    <xf numFmtId="0" fontId="86" fillId="46" borderId="83" xfId="0" applyFont="1" applyFill="1" applyBorder="1" applyAlignment="1" applyProtection="1">
      <alignment horizontal="center" vertical="center"/>
      <protection locked="0"/>
    </xf>
    <xf numFmtId="0" fontId="95" fillId="50" borderId="89" xfId="0" applyFont="1" applyFill="1" applyBorder="1" applyAlignment="1" applyProtection="1">
      <alignment horizontal="center" vertical="center"/>
      <protection locked="0"/>
    </xf>
    <xf numFmtId="0" fontId="95" fillId="50" borderId="105" xfId="0" applyFont="1" applyFill="1" applyBorder="1" applyAlignment="1" applyProtection="1">
      <alignment horizontal="center" vertical="center"/>
      <protection locked="0"/>
    </xf>
    <xf numFmtId="180" fontId="91" fillId="46" borderId="0" xfId="0" applyNumberFormat="1" applyFont="1" applyFill="1">
      <alignment vertical="center"/>
    </xf>
    <xf numFmtId="180" fontId="101" fillId="46" borderId="0" xfId="0" applyNumberFormat="1" applyFont="1" applyFill="1" applyAlignment="1">
      <alignment horizontal="center" vertical="center"/>
    </xf>
    <xf numFmtId="179" fontId="101" fillId="46" borderId="0" xfId="166" applyNumberFormat="1" applyFont="1" applyFill="1" applyBorder="1" applyAlignment="1" applyProtection="1">
      <alignment horizontal="center" vertical="center"/>
    </xf>
    <xf numFmtId="180" fontId="95" fillId="50" borderId="76" xfId="0" applyNumberFormat="1" applyFont="1" applyFill="1" applyBorder="1" applyProtection="1">
      <alignment vertical="center"/>
      <protection locked="0"/>
    </xf>
    <xf numFmtId="180" fontId="95" fillId="50" borderId="73" xfId="0" applyNumberFormat="1" applyFont="1" applyFill="1" applyBorder="1" applyProtection="1">
      <alignment vertical="center"/>
      <protection locked="0"/>
    </xf>
    <xf numFmtId="180" fontId="95" fillId="50" borderId="74" xfId="0" applyNumberFormat="1" applyFont="1" applyFill="1" applyBorder="1" applyProtection="1">
      <alignment vertical="center"/>
      <protection locked="0"/>
    </xf>
    <xf numFmtId="0" fontId="86" fillId="0" borderId="100" xfId="0" applyFont="1" applyBorder="1" applyAlignment="1" applyProtection="1">
      <alignment horizontal="center" vertical="center" shrinkToFit="1"/>
      <protection locked="0"/>
    </xf>
    <xf numFmtId="0" fontId="86" fillId="50" borderId="78" xfId="0" applyFont="1" applyFill="1" applyBorder="1" applyAlignment="1" applyProtection="1">
      <alignment horizontal="center" vertical="center"/>
      <protection locked="0"/>
    </xf>
    <xf numFmtId="0" fontId="86" fillId="50" borderId="88" xfId="0" applyFont="1" applyFill="1" applyBorder="1" applyAlignment="1" applyProtection="1">
      <alignment horizontal="center" vertical="center"/>
      <protection locked="0"/>
    </xf>
    <xf numFmtId="0" fontId="95" fillId="50" borderId="100" xfId="0" applyFont="1" applyFill="1" applyBorder="1" applyAlignment="1" applyProtection="1">
      <alignment horizontal="center" vertical="center"/>
      <protection locked="0"/>
    </xf>
    <xf numFmtId="0" fontId="90" fillId="50" borderId="25" xfId="0" applyFont="1" applyFill="1" applyBorder="1" applyAlignment="1">
      <alignment horizontal="center" vertical="center"/>
    </xf>
    <xf numFmtId="0" fontId="84" fillId="51" borderId="2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>
      <alignment vertical="center"/>
    </xf>
    <xf numFmtId="0" fontId="7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11" fillId="60" borderId="31" xfId="0" applyFont="1" applyFill="1" applyBorder="1" applyAlignment="1">
      <alignment horizontal="center" vertical="center" wrapText="1"/>
    </xf>
    <xf numFmtId="0" fontId="111" fillId="60" borderId="67" xfId="0" applyFont="1" applyFill="1" applyBorder="1" applyAlignment="1">
      <alignment horizontal="center" vertical="center" wrapText="1"/>
    </xf>
    <xf numFmtId="49" fontId="115" fillId="60" borderId="23" xfId="0" applyNumberFormat="1" applyFont="1" applyFill="1" applyBorder="1" applyAlignment="1">
      <alignment horizontal="center" vertical="center" wrapText="1"/>
    </xf>
    <xf numFmtId="49" fontId="115" fillId="60" borderId="67" xfId="0" applyNumberFormat="1" applyFont="1" applyFill="1" applyBorder="1" applyAlignment="1">
      <alignment horizontal="center" vertical="center" wrapText="1"/>
    </xf>
    <xf numFmtId="0" fontId="115" fillId="60" borderId="19" xfId="0" applyFont="1" applyFill="1" applyBorder="1" applyAlignment="1">
      <alignment horizontal="center" vertical="center" wrapText="1"/>
    </xf>
    <xf numFmtId="0" fontId="116" fillId="60" borderId="19" xfId="0" applyFont="1" applyFill="1" applyBorder="1" applyAlignment="1">
      <alignment horizontal="center" vertical="center" wrapText="1"/>
    </xf>
    <xf numFmtId="0" fontId="117" fillId="60" borderId="19" xfId="0" applyFont="1" applyFill="1" applyBorder="1" applyAlignment="1">
      <alignment horizontal="center" vertical="center" wrapText="1"/>
    </xf>
    <xf numFmtId="0" fontId="118" fillId="60" borderId="19" xfId="0" applyFont="1" applyFill="1" applyBorder="1" applyAlignment="1">
      <alignment horizontal="center" vertical="center" wrapText="1"/>
    </xf>
    <xf numFmtId="0" fontId="111" fillId="46" borderId="27" xfId="0" applyFont="1" applyFill="1" applyBorder="1" applyAlignment="1">
      <alignment horizontal="center" vertical="center" wrapText="1"/>
    </xf>
    <xf numFmtId="0" fontId="115" fillId="46" borderId="23" xfId="0" applyFont="1" applyFill="1" applyBorder="1" applyAlignment="1">
      <alignment horizontal="center" vertical="center" wrapText="1"/>
    </xf>
    <xf numFmtId="41" fontId="115" fillId="46" borderId="23" xfId="0" applyNumberFormat="1" applyFont="1" applyFill="1" applyBorder="1" applyAlignment="1">
      <alignment horizontal="center" vertical="center" wrapText="1"/>
    </xf>
    <xf numFmtId="0" fontId="117" fillId="46" borderId="23" xfId="0" applyFont="1" applyFill="1" applyBorder="1" applyAlignment="1">
      <alignment horizontal="center" vertical="center" wrapText="1"/>
    </xf>
    <xf numFmtId="0" fontId="11" fillId="46" borderId="0" xfId="0" applyFont="1" applyFill="1" applyAlignment="1">
      <alignment horizontal="center" vertical="center"/>
    </xf>
    <xf numFmtId="0" fontId="11" fillId="46" borderId="33" xfId="0" applyFont="1" applyFill="1" applyBorder="1" applyAlignment="1">
      <alignment horizontal="center" vertical="center" wrapText="1"/>
    </xf>
    <xf numFmtId="0" fontId="11" fillId="46" borderId="23" xfId="0" applyFont="1" applyFill="1" applyBorder="1" applyAlignment="1">
      <alignment horizontal="center" vertical="center" shrinkToFit="1"/>
    </xf>
    <xf numFmtId="49" fontId="11" fillId="46" borderId="23" xfId="0" applyNumberFormat="1" applyFont="1" applyFill="1" applyBorder="1" applyAlignment="1">
      <alignment horizontal="center" vertical="center" shrinkToFit="1"/>
    </xf>
    <xf numFmtId="41" fontId="11" fillId="46" borderId="23" xfId="1" applyFont="1" applyFill="1" applyBorder="1" applyAlignment="1">
      <alignment vertical="center" shrinkToFit="1"/>
    </xf>
    <xf numFmtId="41" fontId="11" fillId="46" borderId="23" xfId="1" applyFont="1" applyFill="1" applyBorder="1" applyAlignment="1">
      <alignment horizontal="center" vertical="center" shrinkToFit="1"/>
    </xf>
    <xf numFmtId="0" fontId="119" fillId="46" borderId="0" xfId="0" applyFont="1" applyFill="1">
      <alignment vertical="center"/>
    </xf>
    <xf numFmtId="0" fontId="0" fillId="46" borderId="0" xfId="0" applyFill="1">
      <alignment vertical="center"/>
    </xf>
    <xf numFmtId="0" fontId="119" fillId="46" borderId="20" xfId="0" applyFont="1" applyFill="1" applyBorder="1">
      <alignment vertical="center"/>
    </xf>
    <xf numFmtId="0" fontId="119" fillId="46" borderId="30" xfId="0" applyFont="1" applyFill="1" applyBorder="1">
      <alignment vertical="center"/>
    </xf>
    <xf numFmtId="41" fontId="0" fillId="0" borderId="0" xfId="1" applyFont="1">
      <alignment vertical="center"/>
    </xf>
    <xf numFmtId="0" fontId="113" fillId="0" borderId="0" xfId="0" quotePrefix="1" applyFont="1" applyAlignment="1">
      <alignment horizontal="center" vertical="center" wrapText="1"/>
    </xf>
    <xf numFmtId="0" fontId="100" fillId="0" borderId="0" xfId="0" applyFont="1" applyProtection="1">
      <alignment vertical="center"/>
      <protection locked="0"/>
    </xf>
    <xf numFmtId="0" fontId="86" fillId="0" borderId="0" xfId="0" applyFont="1" applyProtection="1">
      <alignment vertical="center"/>
      <protection locked="0"/>
    </xf>
    <xf numFmtId="0" fontId="86" fillId="0" borderId="0" xfId="0" applyFont="1" applyAlignment="1" applyProtection="1">
      <alignment horizontal="center" vertical="center"/>
      <protection locked="0"/>
    </xf>
    <xf numFmtId="0" fontId="92" fillId="0" borderId="0" xfId="0" applyFont="1" applyProtection="1">
      <alignment vertical="center"/>
      <protection locked="0"/>
    </xf>
    <xf numFmtId="180" fontId="127" fillId="0" borderId="0" xfId="0" applyNumberFormat="1" applyFont="1" applyProtection="1">
      <alignment vertical="center"/>
      <protection locked="0"/>
    </xf>
    <xf numFmtId="0" fontId="92" fillId="61" borderId="23" xfId="0" applyFont="1" applyFill="1" applyBorder="1" applyAlignment="1" applyProtection="1">
      <alignment horizontal="center" vertical="center"/>
      <protection locked="0"/>
    </xf>
    <xf numFmtId="0" fontId="127" fillId="0" borderId="0" xfId="0" applyFont="1" applyProtection="1">
      <alignment vertical="center"/>
      <protection locked="0"/>
    </xf>
    <xf numFmtId="0" fontId="10" fillId="0" borderId="90" xfId="0" applyFont="1" applyBorder="1" applyAlignment="1" applyProtection="1">
      <alignment horizontal="center" vertical="center"/>
      <protection locked="0"/>
    </xf>
    <xf numFmtId="0" fontId="128" fillId="0" borderId="90" xfId="0" applyFont="1" applyBorder="1" applyAlignment="1" applyProtection="1">
      <alignment horizontal="center" vertical="center"/>
      <protection locked="0"/>
    </xf>
    <xf numFmtId="180" fontId="128" fillId="0" borderId="90" xfId="0" applyNumberFormat="1" applyFont="1" applyBorder="1" applyAlignment="1" applyProtection="1">
      <alignment horizontal="center" vertical="center"/>
      <protection locked="0"/>
    </xf>
    <xf numFmtId="0" fontId="129" fillId="0" borderId="90" xfId="0" applyFont="1" applyBorder="1" applyAlignment="1" applyProtection="1">
      <alignment horizontal="center" vertical="center"/>
      <protection locked="0"/>
    </xf>
    <xf numFmtId="180" fontId="129" fillId="0" borderId="90" xfId="0" applyNumberFormat="1" applyFont="1" applyBorder="1" applyAlignment="1" applyProtection="1">
      <alignment horizontal="center" vertical="center"/>
      <protection locked="0"/>
    </xf>
    <xf numFmtId="180" fontId="127" fillId="0" borderId="0" xfId="0" applyNumberFormat="1" applyFont="1" applyAlignment="1" applyProtection="1">
      <alignment horizontal="center" vertical="center"/>
      <protection locked="0"/>
    </xf>
    <xf numFmtId="180" fontId="127" fillId="62" borderId="23" xfId="0" applyNumberFormat="1" applyFont="1" applyFill="1" applyBorder="1" applyAlignment="1" applyProtection="1">
      <alignment horizontal="center" vertical="center"/>
      <protection locked="0"/>
    </xf>
    <xf numFmtId="14" fontId="127" fillId="62" borderId="23" xfId="0" applyNumberFormat="1" applyFont="1" applyFill="1" applyBorder="1" applyAlignment="1" applyProtection="1">
      <alignment horizontal="center" vertical="center"/>
      <protection locked="0"/>
    </xf>
    <xf numFmtId="14" fontId="130" fillId="0" borderId="23" xfId="0" applyNumberFormat="1" applyFont="1" applyBorder="1" applyAlignment="1" applyProtection="1">
      <alignment horizontal="center" vertical="center"/>
      <protection locked="0"/>
    </xf>
    <xf numFmtId="180" fontId="131" fillId="0" borderId="23" xfId="0" applyNumberFormat="1" applyFont="1" applyBorder="1" applyAlignment="1" applyProtection="1">
      <alignment horizontal="center" vertical="center"/>
      <protection locked="0"/>
    </xf>
    <xf numFmtId="14" fontId="127" fillId="0" borderId="23" xfId="0" applyNumberFormat="1" applyFont="1" applyBorder="1" applyAlignment="1" applyProtection="1">
      <alignment horizontal="center" vertical="center"/>
      <protection locked="0"/>
    </xf>
    <xf numFmtId="0" fontId="127" fillId="62" borderId="23" xfId="0" applyFont="1" applyFill="1" applyBorder="1" applyAlignment="1" applyProtection="1">
      <alignment horizontal="center" vertical="center"/>
      <protection locked="0"/>
    </xf>
    <xf numFmtId="180" fontId="10" fillId="0" borderId="90" xfId="0" applyNumberFormat="1" applyFont="1" applyBorder="1" applyAlignment="1" applyProtection="1">
      <alignment horizontal="center" vertical="center"/>
      <protection locked="0"/>
    </xf>
    <xf numFmtId="0" fontId="86" fillId="0" borderId="90" xfId="0" applyFont="1" applyBorder="1" applyAlignment="1" applyProtection="1">
      <alignment horizontal="center" vertical="center"/>
      <protection locked="0"/>
    </xf>
    <xf numFmtId="180" fontId="86" fillId="0" borderId="90" xfId="0" applyNumberFormat="1" applyFont="1" applyBorder="1" applyAlignment="1" applyProtection="1">
      <alignment horizontal="center" vertical="center"/>
      <protection locked="0"/>
    </xf>
    <xf numFmtId="180" fontId="86" fillId="62" borderId="23" xfId="0" applyNumberFormat="1" applyFont="1" applyFill="1" applyBorder="1" applyAlignment="1" applyProtection="1">
      <alignment horizontal="center" vertical="center"/>
      <protection locked="0"/>
    </xf>
    <xf numFmtId="180" fontId="127" fillId="0" borderId="23" xfId="0" applyNumberFormat="1" applyFont="1" applyBorder="1" applyAlignment="1" applyProtection="1">
      <alignment horizontal="center" vertical="center"/>
      <protection locked="0"/>
    </xf>
    <xf numFmtId="0" fontId="10" fillId="0" borderId="90" xfId="0" applyFont="1" applyBorder="1" applyProtection="1">
      <alignment vertical="center"/>
      <protection locked="0"/>
    </xf>
    <xf numFmtId="180" fontId="10" fillId="0" borderId="90" xfId="0" applyNumberFormat="1" applyFont="1" applyBorder="1" applyProtection="1">
      <alignment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Protection="1">
      <alignment vertical="center"/>
      <protection locked="0"/>
    </xf>
    <xf numFmtId="180" fontId="10" fillId="0" borderId="23" xfId="0" applyNumberFormat="1" applyFont="1" applyBorder="1" applyProtection="1">
      <alignment vertical="center"/>
      <protection locked="0"/>
    </xf>
    <xf numFmtId="0" fontId="86" fillId="0" borderId="23" xfId="0" applyFont="1" applyBorder="1" applyAlignment="1" applyProtection="1">
      <alignment horizontal="center" vertical="center"/>
      <protection locked="0"/>
    </xf>
    <xf numFmtId="180" fontId="86" fillId="0" borderId="23" xfId="0" applyNumberFormat="1" applyFont="1" applyBorder="1" applyAlignment="1" applyProtection="1">
      <alignment horizontal="center" vertical="center"/>
      <protection locked="0"/>
    </xf>
    <xf numFmtId="182" fontId="128" fillId="62" borderId="23" xfId="0" applyNumberFormat="1" applyFont="1" applyFill="1" applyBorder="1" applyAlignment="1" applyProtection="1">
      <alignment horizontal="center" vertical="center"/>
      <protection locked="0"/>
    </xf>
    <xf numFmtId="0" fontId="132" fillId="60" borderId="19" xfId="0" applyFont="1" applyFill="1" applyBorder="1" applyAlignment="1">
      <alignment horizontal="center" vertical="center" wrapText="1"/>
    </xf>
    <xf numFmtId="41" fontId="132" fillId="46" borderId="23" xfId="0" applyNumberFormat="1" applyFont="1" applyFill="1" applyBorder="1" applyAlignment="1">
      <alignment horizontal="center" vertical="center" wrapText="1"/>
    </xf>
    <xf numFmtId="41" fontId="133" fillId="46" borderId="23" xfId="1" applyFont="1" applyFill="1" applyBorder="1" applyAlignment="1">
      <alignment horizontal="center" vertical="center" shrinkToFit="1"/>
    </xf>
    <xf numFmtId="49" fontId="116" fillId="60" borderId="19" xfId="0" applyNumberFormat="1" applyFont="1" applyFill="1" applyBorder="1" applyAlignment="1">
      <alignment horizontal="center" vertical="center" wrapText="1"/>
    </xf>
    <xf numFmtId="180" fontId="95" fillId="50" borderId="31" xfId="0" applyNumberFormat="1" applyFont="1" applyFill="1" applyBorder="1" applyProtection="1">
      <alignment vertical="center"/>
      <protection locked="0"/>
    </xf>
    <xf numFmtId="180" fontId="95" fillId="50" borderId="19" xfId="0" applyNumberFormat="1" applyFont="1" applyFill="1" applyBorder="1" applyProtection="1">
      <alignment vertical="center"/>
      <protection locked="0"/>
    </xf>
    <xf numFmtId="180" fontId="95" fillId="50" borderId="51" xfId="0" applyNumberFormat="1" applyFont="1" applyFill="1" applyBorder="1" applyProtection="1">
      <alignment vertical="center"/>
      <protection locked="0"/>
    </xf>
    <xf numFmtId="0" fontId="92" fillId="53" borderId="54" xfId="0" applyFont="1" applyFill="1" applyBorder="1" applyAlignment="1" applyProtection="1">
      <alignment horizontal="center" vertical="center" wrapText="1" shrinkToFit="1"/>
      <protection locked="0"/>
    </xf>
    <xf numFmtId="0" fontId="98" fillId="53" borderId="26" xfId="0" applyFont="1" applyFill="1" applyBorder="1" applyAlignment="1">
      <alignment horizontal="center" vertical="center"/>
    </xf>
    <xf numFmtId="0" fontId="79" fillId="46" borderId="45" xfId="0" applyFont="1" applyFill="1" applyBorder="1" applyAlignment="1">
      <alignment horizontal="center" vertical="center" wrapText="1" shrinkToFit="1"/>
    </xf>
    <xf numFmtId="0" fontId="75" fillId="50" borderId="45" xfId="0" applyFont="1" applyFill="1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84" fillId="0" borderId="35" xfId="0" applyFont="1" applyBorder="1" applyAlignment="1" applyProtection="1">
      <alignment horizontal="center" vertical="center"/>
      <protection locked="0"/>
    </xf>
    <xf numFmtId="0" fontId="93" fillId="55" borderId="61" xfId="0" applyFont="1" applyFill="1" applyBorder="1" applyAlignment="1" applyProtection="1">
      <alignment horizontal="centerContinuous" vertical="center"/>
      <protection locked="0"/>
    </xf>
    <xf numFmtId="0" fontId="93" fillId="55" borderId="62" xfId="0" applyFont="1" applyFill="1" applyBorder="1" applyAlignment="1" applyProtection="1">
      <alignment horizontal="centerContinuous" vertical="center"/>
      <protection locked="0"/>
    </xf>
    <xf numFmtId="0" fontId="93" fillId="59" borderId="64" xfId="0" applyFont="1" applyFill="1" applyBorder="1" applyAlignment="1" applyProtection="1">
      <alignment horizontal="centerContinuous" vertical="center"/>
      <protection locked="0"/>
    </xf>
    <xf numFmtId="0" fontId="93" fillId="55" borderId="63" xfId="0" applyFont="1" applyFill="1" applyBorder="1" applyAlignment="1" applyProtection="1">
      <alignment horizontal="centerContinuous" vertical="center"/>
      <protection locked="0"/>
    </xf>
    <xf numFmtId="0" fontId="93" fillId="59" borderId="61" xfId="0" applyFont="1" applyFill="1" applyBorder="1" applyAlignment="1" applyProtection="1">
      <alignment horizontal="centerContinuous" vertical="center"/>
      <protection locked="0"/>
    </xf>
    <xf numFmtId="0" fontId="93" fillId="59" borderId="63" xfId="0" applyFont="1" applyFill="1" applyBorder="1" applyAlignment="1" applyProtection="1">
      <alignment horizontal="centerContinuous" vertical="center"/>
      <protection locked="0"/>
    </xf>
    <xf numFmtId="0" fontId="93" fillId="54" borderId="114" xfId="0" applyFont="1" applyFill="1" applyBorder="1" applyAlignment="1" applyProtection="1">
      <alignment horizontal="center" vertical="center"/>
      <protection locked="0"/>
    </xf>
    <xf numFmtId="0" fontId="93" fillId="59" borderId="61" xfId="0" applyFont="1" applyFill="1" applyBorder="1" applyAlignment="1" applyProtection="1">
      <alignment horizontal="center" vertical="center"/>
      <protection locked="0"/>
    </xf>
    <xf numFmtId="180" fontId="96" fillId="0" borderId="115" xfId="0" applyNumberFormat="1" applyFont="1" applyBorder="1" applyAlignment="1" applyProtection="1">
      <alignment vertical="center" shrinkToFit="1"/>
      <protection locked="0"/>
    </xf>
    <xf numFmtId="180" fontId="96" fillId="0" borderId="116" xfId="0" applyNumberFormat="1" applyFont="1" applyBorder="1" applyAlignment="1" applyProtection="1">
      <alignment vertical="center" shrinkToFit="1"/>
      <protection locked="0"/>
    </xf>
    <xf numFmtId="0" fontId="96" fillId="0" borderId="20" xfId="0" applyFont="1" applyBorder="1" applyAlignment="1" applyProtection="1">
      <alignment vertical="center" shrinkToFit="1"/>
      <protection locked="0"/>
    </xf>
    <xf numFmtId="0" fontId="96" fillId="0" borderId="115" xfId="0" applyFont="1" applyBorder="1" applyAlignment="1" applyProtection="1">
      <alignment vertical="center" shrinkToFit="1"/>
      <protection locked="0"/>
    </xf>
    <xf numFmtId="0" fontId="99" fillId="0" borderId="0" xfId="0" applyFont="1" applyAlignment="1">
      <alignment vertical="center" wrapText="1"/>
    </xf>
    <xf numFmtId="0" fontId="84" fillId="46" borderId="0" xfId="0" applyFont="1" applyFill="1" applyAlignment="1" applyProtection="1">
      <alignment horizontal="center" vertical="center" wrapText="1"/>
      <protection locked="0"/>
    </xf>
    <xf numFmtId="0" fontId="90" fillId="46" borderId="0" xfId="0" applyFont="1" applyFill="1" applyAlignment="1">
      <alignment horizontal="center" vertical="center"/>
    </xf>
    <xf numFmtId="0" fontId="84" fillId="51" borderId="32" xfId="0" applyFont="1" applyFill="1" applyBorder="1" applyAlignment="1" applyProtection="1">
      <alignment horizontal="center" vertical="center" wrapText="1"/>
      <protection locked="0"/>
    </xf>
    <xf numFmtId="0" fontId="90" fillId="46" borderId="36" xfId="0" applyFont="1" applyFill="1" applyBorder="1" applyAlignment="1">
      <alignment horizontal="center" vertical="center"/>
    </xf>
    <xf numFmtId="49" fontId="138" fillId="56" borderId="23" xfId="0" applyNumberFormat="1" applyFont="1" applyFill="1" applyBorder="1" applyAlignment="1">
      <alignment horizontal="center" vertical="center"/>
    </xf>
    <xf numFmtId="0" fontId="86" fillId="0" borderId="23" xfId="0" applyFont="1" applyBorder="1" applyAlignment="1">
      <alignment horizontal="center" vertical="center" wrapText="1"/>
    </xf>
    <xf numFmtId="0" fontId="86" fillId="0" borderId="0" xfId="0" applyFont="1" applyAlignment="1">
      <alignment horizontal="center" vertical="center"/>
    </xf>
    <xf numFmtId="3" fontId="86" fillId="0" borderId="23" xfId="0" applyNumberFormat="1" applyFont="1" applyBorder="1" applyAlignment="1">
      <alignment horizontal="right" vertical="center" wrapText="1"/>
    </xf>
    <xf numFmtId="0" fontId="93" fillId="54" borderId="114" xfId="0" applyFont="1" applyFill="1" applyBorder="1" applyAlignment="1" applyProtection="1">
      <alignment horizontal="centerContinuous" vertical="center"/>
      <protection locked="0"/>
    </xf>
    <xf numFmtId="180" fontId="90" fillId="57" borderId="117" xfId="0" applyNumberFormat="1" applyFont="1" applyFill="1" applyBorder="1">
      <alignment vertical="center"/>
    </xf>
    <xf numFmtId="180" fontId="85" fillId="50" borderId="31" xfId="0" applyNumberFormat="1" applyFont="1" applyFill="1" applyBorder="1" applyProtection="1">
      <alignment vertical="center"/>
      <protection locked="0"/>
    </xf>
    <xf numFmtId="180" fontId="85" fillId="50" borderId="19" xfId="0" applyNumberFormat="1" applyFont="1" applyFill="1" applyBorder="1" applyProtection="1">
      <alignment vertical="center"/>
      <protection locked="0"/>
    </xf>
    <xf numFmtId="180" fontId="85" fillId="50" borderId="32" xfId="0" applyNumberFormat="1" applyFont="1" applyFill="1" applyBorder="1" applyProtection="1">
      <alignment vertical="center"/>
      <protection locked="0"/>
    </xf>
    <xf numFmtId="180" fontId="85" fillId="53" borderId="76" xfId="0" applyNumberFormat="1" applyFont="1" applyFill="1" applyBorder="1" applyProtection="1">
      <alignment vertical="center"/>
      <protection locked="0"/>
    </xf>
    <xf numFmtId="180" fontId="85" fillId="53" borderId="73" xfId="0" applyNumberFormat="1" applyFont="1" applyFill="1" applyBorder="1" applyProtection="1">
      <alignment vertical="center"/>
      <protection locked="0"/>
    </xf>
    <xf numFmtId="180" fontId="85" fillId="53" borderId="118" xfId="0" applyNumberFormat="1" applyFont="1" applyFill="1" applyBorder="1" applyProtection="1">
      <alignment vertical="center"/>
      <protection locked="0"/>
    </xf>
    <xf numFmtId="180" fontId="85" fillId="50" borderId="81" xfId="0" applyNumberFormat="1" applyFont="1" applyFill="1" applyBorder="1" applyProtection="1">
      <alignment vertical="center"/>
      <protection locked="0"/>
    </xf>
    <xf numFmtId="180" fontId="85" fillId="50" borderId="78" xfId="0" applyNumberFormat="1" applyFont="1" applyFill="1" applyBorder="1" applyProtection="1">
      <alignment vertical="center"/>
      <protection locked="0"/>
    </xf>
    <xf numFmtId="180" fontId="85" fillId="50" borderId="119" xfId="0" applyNumberFormat="1" applyFont="1" applyFill="1" applyBorder="1" applyProtection="1">
      <alignment vertical="center"/>
      <protection locked="0"/>
    </xf>
    <xf numFmtId="180" fontId="85" fillId="50" borderId="86" xfId="0" applyNumberFormat="1" applyFont="1" applyFill="1" applyBorder="1" applyProtection="1">
      <alignment vertical="center"/>
      <protection locked="0"/>
    </xf>
    <xf numFmtId="180" fontId="85" fillId="50" borderId="83" xfId="0" applyNumberFormat="1" applyFont="1" applyFill="1" applyBorder="1" applyProtection="1">
      <alignment vertical="center"/>
      <protection locked="0"/>
    </xf>
    <xf numFmtId="180" fontId="85" fillId="50" borderId="120" xfId="0" applyNumberFormat="1" applyFont="1" applyFill="1" applyBorder="1" applyProtection="1">
      <alignment vertical="center"/>
      <protection locked="0"/>
    </xf>
    <xf numFmtId="180" fontId="85" fillId="50" borderId="87" xfId="0" applyNumberFormat="1" applyFont="1" applyFill="1" applyBorder="1" applyProtection="1">
      <alignment vertical="center"/>
      <protection locked="0"/>
    </xf>
    <xf numFmtId="180" fontId="85" fillId="50" borderId="88" xfId="0" applyNumberFormat="1" applyFont="1" applyFill="1" applyBorder="1" applyProtection="1">
      <alignment vertical="center"/>
      <protection locked="0"/>
    </xf>
    <xf numFmtId="180" fontId="85" fillId="50" borderId="121" xfId="0" applyNumberFormat="1" applyFont="1" applyFill="1" applyBorder="1" applyProtection="1">
      <alignment vertical="center"/>
      <protection locked="0"/>
    </xf>
    <xf numFmtId="180" fontId="85" fillId="53" borderId="54" xfId="0" applyNumberFormat="1" applyFont="1" applyFill="1" applyBorder="1" applyProtection="1">
      <alignment vertical="center"/>
      <protection locked="0"/>
    </xf>
    <xf numFmtId="180" fontId="85" fillId="53" borderId="67" xfId="0" applyNumberFormat="1" applyFont="1" applyFill="1" applyBorder="1" applyProtection="1">
      <alignment vertical="center"/>
      <protection locked="0"/>
    </xf>
    <xf numFmtId="180" fontId="85" fillId="53" borderId="117" xfId="0" applyNumberFormat="1" applyFont="1" applyFill="1" applyBorder="1" applyProtection="1">
      <alignment vertical="center"/>
      <protection locked="0"/>
    </xf>
    <xf numFmtId="180" fontId="85" fillId="58" borderId="93" xfId="0" applyNumberFormat="1" applyFont="1" applyFill="1" applyBorder="1" applyProtection="1">
      <alignment vertical="center"/>
      <protection locked="0"/>
    </xf>
    <xf numFmtId="180" fontId="85" fillId="58" borderId="90" xfId="0" applyNumberFormat="1" applyFont="1" applyFill="1" applyBorder="1" applyProtection="1">
      <alignment vertical="center"/>
      <protection locked="0"/>
    </xf>
    <xf numFmtId="180" fontId="85" fillId="58" borderId="122" xfId="0" applyNumberFormat="1" applyFont="1" applyFill="1" applyBorder="1" applyProtection="1">
      <alignment vertical="center"/>
      <protection locked="0"/>
    </xf>
    <xf numFmtId="180" fontId="85" fillId="58" borderId="33" xfId="0" applyNumberFormat="1" applyFont="1" applyFill="1" applyBorder="1" applyProtection="1">
      <alignment vertical="center"/>
      <protection locked="0"/>
    </xf>
    <xf numFmtId="180" fontId="85" fillId="58" borderId="23" xfId="0" applyNumberFormat="1" applyFont="1" applyFill="1" applyBorder="1" applyProtection="1">
      <alignment vertical="center"/>
      <protection locked="0"/>
    </xf>
    <xf numFmtId="180" fontId="85" fillId="58" borderId="34" xfId="0" applyNumberFormat="1" applyFont="1" applyFill="1" applyBorder="1" applyProtection="1">
      <alignment vertical="center"/>
      <protection locked="0"/>
    </xf>
    <xf numFmtId="180" fontId="85" fillId="50" borderId="101" xfId="0" applyNumberFormat="1" applyFont="1" applyFill="1" applyBorder="1" applyProtection="1">
      <alignment vertical="center"/>
      <protection locked="0"/>
    </xf>
    <xf numFmtId="180" fontId="85" fillId="50" borderId="100" xfId="0" applyNumberFormat="1" applyFont="1" applyFill="1" applyBorder="1" applyProtection="1">
      <alignment vertical="center"/>
      <protection locked="0"/>
    </xf>
    <xf numFmtId="180" fontId="85" fillId="50" borderId="123" xfId="0" applyNumberFormat="1" applyFont="1" applyFill="1" applyBorder="1" applyProtection="1">
      <alignment vertical="center"/>
      <protection locked="0"/>
    </xf>
    <xf numFmtId="180" fontId="85" fillId="50" borderId="76" xfId="0" applyNumberFormat="1" applyFont="1" applyFill="1" applyBorder="1" applyProtection="1">
      <alignment vertical="center"/>
      <protection locked="0"/>
    </xf>
    <xf numFmtId="180" fontId="85" fillId="50" borderId="73" xfId="0" applyNumberFormat="1" applyFont="1" applyFill="1" applyBorder="1" applyProtection="1">
      <alignment vertical="center"/>
      <protection locked="0"/>
    </xf>
    <xf numFmtId="180" fontId="85" fillId="50" borderId="118" xfId="0" applyNumberFormat="1" applyFont="1" applyFill="1" applyBorder="1" applyProtection="1">
      <alignment vertical="center"/>
      <protection locked="0"/>
    </xf>
    <xf numFmtId="180" fontId="85" fillId="53" borderId="31" xfId="0" applyNumberFormat="1" applyFont="1" applyFill="1" applyBorder="1" applyProtection="1">
      <alignment vertical="center"/>
      <protection locked="0"/>
    </xf>
    <xf numFmtId="180" fontId="85" fillId="53" borderId="19" xfId="0" applyNumberFormat="1" applyFont="1" applyFill="1" applyBorder="1" applyProtection="1">
      <alignment vertical="center"/>
      <protection locked="0"/>
    </xf>
    <xf numFmtId="180" fontId="85" fillId="53" borderId="32" xfId="0" applyNumberFormat="1" applyFont="1" applyFill="1" applyBorder="1" applyProtection="1">
      <alignment vertical="center"/>
      <protection locked="0"/>
    </xf>
    <xf numFmtId="180" fontId="85" fillId="57" borderId="31" xfId="0" applyNumberFormat="1" applyFont="1" applyFill="1" applyBorder="1" applyProtection="1">
      <alignment vertical="center"/>
      <protection locked="0"/>
    </xf>
    <xf numFmtId="180" fontId="85" fillId="57" borderId="19" xfId="0" applyNumberFormat="1" applyFont="1" applyFill="1" applyBorder="1" applyProtection="1">
      <alignment vertical="center"/>
      <protection locked="0"/>
    </xf>
    <xf numFmtId="180" fontId="85" fillId="57" borderId="32" xfId="0" applyNumberFormat="1" applyFont="1" applyFill="1" applyBorder="1" applyProtection="1">
      <alignment vertical="center"/>
      <protection locked="0"/>
    </xf>
    <xf numFmtId="0" fontId="11" fillId="49" borderId="23" xfId="0" applyFont="1" applyFill="1" applyBorder="1" applyAlignment="1">
      <alignment horizontal="center" vertical="center" shrinkToFit="1"/>
    </xf>
    <xf numFmtId="49" fontId="11" fillId="49" borderId="23" xfId="0" applyNumberFormat="1" applyFont="1" applyFill="1" applyBorder="1" applyAlignment="1">
      <alignment horizontal="center" vertical="center" shrinkToFit="1"/>
    </xf>
    <xf numFmtId="0" fontId="139" fillId="46" borderId="23" xfId="0" applyFont="1" applyFill="1" applyBorder="1" applyAlignment="1">
      <alignment horizontal="center" vertical="center" shrinkToFit="1"/>
    </xf>
    <xf numFmtId="0" fontId="86" fillId="63" borderId="23" xfId="0" applyFont="1" applyFill="1" applyBorder="1" applyAlignment="1">
      <alignment horizontal="center" vertical="center" shrinkToFit="1"/>
    </xf>
    <xf numFmtId="41" fontId="115" fillId="49" borderId="23" xfId="0" applyNumberFormat="1" applyFont="1" applyFill="1" applyBorder="1" applyAlignment="1">
      <alignment horizontal="center" vertical="center" wrapText="1"/>
    </xf>
    <xf numFmtId="41" fontId="11" fillId="49" borderId="23" xfId="1" applyFont="1" applyFill="1" applyBorder="1" applyAlignment="1">
      <alignment vertical="center" shrinkToFit="1"/>
    </xf>
    <xf numFmtId="0" fontId="132" fillId="49" borderId="23" xfId="0" applyFont="1" applyFill="1" applyBorder="1" applyAlignment="1">
      <alignment horizontal="center" vertical="center" wrapText="1"/>
    </xf>
    <xf numFmtId="0" fontId="117" fillId="49" borderId="23" xfId="0" applyFont="1" applyFill="1" applyBorder="1" applyAlignment="1">
      <alignment horizontal="center" vertical="center" wrapText="1"/>
    </xf>
    <xf numFmtId="41" fontId="133" fillId="49" borderId="23" xfId="1" applyFont="1" applyFill="1" applyBorder="1" applyAlignment="1">
      <alignment vertical="center" shrinkToFit="1"/>
    </xf>
    <xf numFmtId="181" fontId="11" fillId="49" borderId="23" xfId="1" applyNumberFormat="1" applyFont="1" applyFill="1" applyBorder="1" applyAlignment="1">
      <alignment vertical="center" shrinkToFit="1"/>
    </xf>
    <xf numFmtId="41" fontId="11" fillId="49" borderId="23" xfId="1" applyFont="1" applyFill="1" applyBorder="1" applyAlignment="1">
      <alignment horizontal="center" vertical="center" shrinkToFit="1"/>
    </xf>
    <xf numFmtId="0" fontId="126" fillId="0" borderId="0" xfId="0" quotePrefix="1" applyFont="1" applyAlignment="1">
      <alignment vertical="center" wrapText="1"/>
    </xf>
    <xf numFmtId="0" fontId="140" fillId="0" borderId="0" xfId="0" applyFont="1">
      <alignment vertical="center"/>
    </xf>
    <xf numFmtId="0" fontId="140" fillId="0" borderId="0" xfId="0" applyFont="1" applyAlignment="1">
      <alignment horizontal="left" vertical="center"/>
    </xf>
    <xf numFmtId="0" fontId="141" fillId="0" borderId="0" xfId="0" applyFont="1">
      <alignment vertical="center"/>
    </xf>
    <xf numFmtId="0" fontId="141" fillId="0" borderId="0" xfId="0" applyFont="1" applyAlignment="1">
      <alignment horizontal="right" vertical="center"/>
    </xf>
    <xf numFmtId="0" fontId="0" fillId="0" borderId="40" xfId="0" applyBorder="1">
      <alignment vertical="center"/>
    </xf>
    <xf numFmtId="180" fontId="95" fillId="58" borderId="124" xfId="0" applyNumberFormat="1" applyFont="1" applyFill="1" applyBorder="1" applyProtection="1">
      <alignment vertical="center"/>
      <protection locked="0"/>
    </xf>
    <xf numFmtId="180" fontId="95" fillId="0" borderId="125" xfId="0" applyNumberFormat="1" applyFont="1" applyBorder="1" applyProtection="1">
      <alignment vertical="center"/>
      <protection locked="0"/>
    </xf>
    <xf numFmtId="0" fontId="1" fillId="0" borderId="0" xfId="170">
      <alignment vertical="center"/>
    </xf>
    <xf numFmtId="0" fontId="1" fillId="0" borderId="0" xfId="170" applyAlignment="1">
      <alignment horizontal="center" vertical="center"/>
    </xf>
    <xf numFmtId="49" fontId="86" fillId="0" borderId="0" xfId="170" applyNumberFormat="1" applyFont="1" applyAlignment="1">
      <alignment horizontal="center" vertical="center"/>
    </xf>
    <xf numFmtId="49" fontId="1" fillId="0" borderId="0" xfId="170" applyNumberFormat="1">
      <alignment vertical="center"/>
    </xf>
    <xf numFmtId="0" fontId="1" fillId="0" borderId="0" xfId="170" applyAlignment="1">
      <alignment vertical="center" wrapText="1"/>
    </xf>
    <xf numFmtId="49" fontId="84" fillId="48" borderId="33" xfId="170" applyNumberFormat="1" applyFont="1" applyFill="1" applyBorder="1" applyAlignment="1">
      <alignment horizontal="center" vertical="center"/>
    </xf>
    <xf numFmtId="49" fontId="84" fillId="48" borderId="23" xfId="170" applyNumberFormat="1" applyFont="1" applyFill="1" applyBorder="1" applyAlignment="1">
      <alignment horizontal="center" vertical="center"/>
    </xf>
    <xf numFmtId="49" fontId="85" fillId="0" borderId="33" xfId="170" applyNumberFormat="1" applyFont="1" applyBorder="1" applyAlignment="1">
      <alignment horizontal="center" vertical="center"/>
    </xf>
    <xf numFmtId="49" fontId="85" fillId="0" borderId="23" xfId="170" applyNumberFormat="1" applyFont="1" applyBorder="1" applyAlignment="1">
      <alignment horizontal="center" vertical="center"/>
    </xf>
    <xf numFmtId="49" fontId="85" fillId="0" borderId="23" xfId="170" applyNumberFormat="1" applyFont="1" applyBorder="1" applyAlignment="1">
      <alignment horizontal="center" vertical="center" wrapText="1"/>
    </xf>
    <xf numFmtId="49" fontId="85" fillId="0" borderId="23" xfId="170" applyNumberFormat="1" applyFont="1" applyBorder="1" applyAlignment="1">
      <alignment vertical="center" wrapText="1"/>
    </xf>
    <xf numFmtId="49" fontId="143" fillId="0" borderId="34" xfId="170" applyNumberFormat="1" applyFont="1" applyBorder="1" applyAlignment="1">
      <alignment vertical="center" wrapText="1"/>
    </xf>
    <xf numFmtId="0" fontId="85" fillId="0" borderId="23" xfId="170" applyFont="1" applyBorder="1" applyAlignment="1">
      <alignment vertical="center" wrapText="1"/>
    </xf>
    <xf numFmtId="0" fontId="85" fillId="0" borderId="23" xfId="170" applyFont="1" applyBorder="1" applyAlignment="1">
      <alignment horizontal="center" vertical="center" wrapText="1"/>
    </xf>
    <xf numFmtId="49" fontId="85" fillId="0" borderId="34" xfId="170" applyNumberFormat="1" applyFont="1" applyBorder="1" applyAlignment="1">
      <alignment vertical="center" wrapText="1"/>
    </xf>
    <xf numFmtId="49" fontId="144" fillId="0" borderId="34" xfId="170" applyNumberFormat="1" applyFont="1" applyBorder="1" applyAlignment="1">
      <alignment horizontal="center" vertical="center" wrapText="1"/>
    </xf>
    <xf numFmtId="0" fontId="143" fillId="0" borderId="23" xfId="170" applyFont="1" applyBorder="1" applyAlignment="1">
      <alignment horizontal="center" vertical="center"/>
    </xf>
    <xf numFmtId="49" fontId="144" fillId="0" borderId="33" xfId="170" applyNumberFormat="1" applyFont="1" applyBorder="1" applyAlignment="1">
      <alignment horizontal="center" vertical="center"/>
    </xf>
    <xf numFmtId="49" fontId="144" fillId="0" borderId="23" xfId="170" applyNumberFormat="1" applyFont="1" applyBorder="1" applyAlignment="1">
      <alignment horizontal="center" vertical="center"/>
    </xf>
    <xf numFmtId="0" fontId="85" fillId="0" borderId="23" xfId="170" applyFont="1" applyBorder="1" applyAlignment="1">
      <alignment horizontal="left" vertical="center" wrapText="1"/>
    </xf>
    <xf numFmtId="49" fontId="143" fillId="0" borderId="23" xfId="170" applyNumberFormat="1" applyFont="1" applyBorder="1" applyAlignment="1">
      <alignment horizontal="center" vertical="center" wrapText="1"/>
    </xf>
    <xf numFmtId="49" fontId="143" fillId="0" borderId="23" xfId="170" applyNumberFormat="1" applyFont="1" applyBorder="1" applyAlignment="1">
      <alignment horizontal="center" vertical="center"/>
    </xf>
    <xf numFmtId="0" fontId="143" fillId="0" borderId="23" xfId="170" applyFont="1" applyBorder="1">
      <alignment vertical="center"/>
    </xf>
    <xf numFmtId="49" fontId="85" fillId="46" borderId="23" xfId="170" applyNumberFormat="1" applyFont="1" applyFill="1" applyBorder="1" applyAlignment="1">
      <alignment horizontal="center" vertical="center" wrapText="1"/>
    </xf>
    <xf numFmtId="0" fontId="85" fillId="46" borderId="23" xfId="170" applyFont="1" applyFill="1" applyBorder="1" applyAlignment="1">
      <alignment vertical="center" wrapText="1"/>
    </xf>
    <xf numFmtId="0" fontId="85" fillId="46" borderId="23" xfId="170" applyFont="1" applyFill="1" applyBorder="1" applyAlignment="1">
      <alignment horizontal="center" vertical="center" wrapText="1"/>
    </xf>
    <xf numFmtId="0" fontId="119" fillId="0" borderId="34" xfId="170" applyFont="1" applyBorder="1" applyAlignment="1">
      <alignment vertical="center" wrapText="1"/>
    </xf>
    <xf numFmtId="0" fontId="145" fillId="0" borderId="34" xfId="170" applyFont="1" applyBorder="1" applyAlignment="1">
      <alignment vertical="center" wrapText="1"/>
    </xf>
    <xf numFmtId="49" fontId="119" fillId="0" borderId="23" xfId="170" applyNumberFormat="1" applyFont="1" applyBorder="1">
      <alignment vertical="center"/>
    </xf>
    <xf numFmtId="0" fontId="85" fillId="0" borderId="23" xfId="170" applyFont="1" applyBorder="1" applyAlignment="1">
      <alignment horizontal="center" vertical="center"/>
    </xf>
    <xf numFmtId="183" fontId="85" fillId="0" borderId="33" xfId="170" applyNumberFormat="1" applyFont="1" applyBorder="1" applyAlignment="1">
      <alignment horizontal="center" vertical="center"/>
    </xf>
    <xf numFmtId="49" fontId="85" fillId="0" borderId="34" xfId="170" applyNumberFormat="1" applyFont="1" applyBorder="1" applyAlignment="1">
      <alignment horizontal="center" vertical="center" wrapText="1"/>
    </xf>
    <xf numFmtId="49" fontId="85" fillId="0" borderId="23" xfId="170" applyNumberFormat="1" applyFont="1" applyBorder="1" applyAlignment="1">
      <alignment horizontal="left" vertical="center" wrapText="1"/>
    </xf>
    <xf numFmtId="49" fontId="143" fillId="0" borderId="34" xfId="170" applyNumberFormat="1" applyFont="1" applyBorder="1" applyAlignment="1">
      <alignment horizontal="left" vertical="center" wrapText="1"/>
    </xf>
    <xf numFmtId="49" fontId="85" fillId="0" borderId="33" xfId="170" applyNumberFormat="1" applyFont="1" applyBorder="1" applyAlignment="1">
      <alignment horizontal="center" vertical="center" wrapText="1"/>
    </xf>
    <xf numFmtId="183" fontId="143" fillId="0" borderId="33" xfId="170" applyNumberFormat="1" applyFont="1" applyBorder="1" applyAlignment="1">
      <alignment horizontal="center" vertical="center"/>
    </xf>
    <xf numFmtId="49" fontId="85" fillId="0" borderId="35" xfId="170" applyNumberFormat="1" applyFont="1" applyBorder="1" applyAlignment="1">
      <alignment horizontal="center" vertical="center"/>
    </xf>
    <xf numFmtId="49" fontId="85" fillId="0" borderId="25" xfId="170" applyNumberFormat="1" applyFont="1" applyBorder="1" applyAlignment="1">
      <alignment horizontal="center" vertical="center"/>
    </xf>
    <xf numFmtId="49" fontId="85" fillId="0" borderId="25" xfId="170" applyNumberFormat="1" applyFont="1" applyBorder="1" applyAlignment="1">
      <alignment horizontal="center" vertical="center" wrapText="1"/>
    </xf>
    <xf numFmtId="0" fontId="85" fillId="0" borderId="25" xfId="170" applyFont="1" applyBorder="1" applyAlignment="1">
      <alignment vertical="center" wrapText="1"/>
    </xf>
    <xf numFmtId="0" fontId="85" fillId="0" borderId="25" xfId="170" applyFont="1" applyBorder="1" applyAlignment="1">
      <alignment horizontal="center" vertical="center" wrapText="1"/>
    </xf>
    <xf numFmtId="49" fontId="143" fillId="0" borderId="36" xfId="170" applyNumberFormat="1" applyFont="1" applyBorder="1" applyAlignment="1">
      <alignment vertical="center" wrapText="1"/>
    </xf>
    <xf numFmtId="0" fontId="149" fillId="0" borderId="0" xfId="0" applyFont="1">
      <alignment vertical="center"/>
    </xf>
    <xf numFmtId="49" fontId="116" fillId="60" borderId="20" xfId="0" applyNumberFormat="1" applyFont="1" applyFill="1" applyBorder="1" applyAlignment="1">
      <alignment horizontal="center" vertical="center" wrapText="1"/>
    </xf>
    <xf numFmtId="0" fontId="81" fillId="0" borderId="22" xfId="0" applyFont="1" applyBorder="1" applyAlignment="1">
      <alignment horizontal="left" vertical="center" wrapText="1"/>
    </xf>
    <xf numFmtId="0" fontId="81" fillId="0" borderId="22" xfId="0" applyFont="1" applyBorder="1" applyAlignment="1">
      <alignment horizontal="left" vertical="center"/>
    </xf>
    <xf numFmtId="0" fontId="148" fillId="0" borderId="0" xfId="0" applyFont="1" applyAlignment="1">
      <alignment horizontal="left" vertical="center" wrapText="1"/>
    </xf>
    <xf numFmtId="0" fontId="72" fillId="48" borderId="33" xfId="0" applyFont="1" applyFill="1" applyBorder="1" applyAlignment="1">
      <alignment horizontal="center" vertical="center" wrapText="1" shrinkToFit="1"/>
    </xf>
    <xf numFmtId="0" fontId="72" fillId="48" borderId="23" xfId="0" applyFont="1" applyFill="1" applyBorder="1" applyAlignment="1">
      <alignment horizontal="center" vertical="center" shrinkToFit="1"/>
    </xf>
    <xf numFmtId="0" fontId="72" fillId="48" borderId="35" xfId="0" applyFont="1" applyFill="1" applyBorder="1" applyAlignment="1">
      <alignment horizontal="center" vertical="center" shrinkToFit="1"/>
    </xf>
    <xf numFmtId="0" fontId="99" fillId="0" borderId="0" xfId="0" applyFont="1" applyAlignment="1">
      <alignment horizontal="center" vertical="center" wrapText="1"/>
    </xf>
    <xf numFmtId="0" fontId="72" fillId="52" borderId="31" xfId="0" applyFont="1" applyFill="1" applyBorder="1" applyAlignment="1">
      <alignment horizontal="center" vertical="center" shrinkToFit="1"/>
    </xf>
    <xf numFmtId="0" fontId="72" fillId="52" borderId="19" xfId="0" applyFont="1" applyFill="1" applyBorder="1" applyAlignment="1">
      <alignment horizontal="center" vertical="center" shrinkToFit="1"/>
    </xf>
    <xf numFmtId="0" fontId="72" fillId="52" borderId="33" xfId="0" applyFont="1" applyFill="1" applyBorder="1" applyAlignment="1">
      <alignment horizontal="center" vertical="center" shrinkToFit="1"/>
    </xf>
    <xf numFmtId="0" fontId="72" fillId="52" borderId="23" xfId="0" applyFont="1" applyFill="1" applyBorder="1" applyAlignment="1">
      <alignment horizontal="center" vertical="center" shrinkToFit="1"/>
    </xf>
    <xf numFmtId="41" fontId="71" fillId="0" borderId="0" xfId="1" applyFont="1" applyAlignment="1">
      <alignment horizontal="left" vertical="center"/>
    </xf>
    <xf numFmtId="0" fontId="72" fillId="49" borderId="19" xfId="0" applyFont="1" applyFill="1" applyBorder="1" applyAlignment="1">
      <alignment horizontal="center" vertical="center" shrinkToFit="1"/>
    </xf>
    <xf numFmtId="0" fontId="72" fillId="51" borderId="19" xfId="0" applyFont="1" applyFill="1" applyBorder="1" applyAlignment="1">
      <alignment horizontal="center" vertical="center" shrinkToFit="1"/>
    </xf>
    <xf numFmtId="0" fontId="72" fillId="53" borderId="19" xfId="0" applyFont="1" applyFill="1" applyBorder="1" applyAlignment="1">
      <alignment horizontal="center" vertical="center" shrinkToFit="1"/>
    </xf>
    <xf numFmtId="0" fontId="72" fillId="53" borderId="32" xfId="0" applyFont="1" applyFill="1" applyBorder="1" applyAlignment="1">
      <alignment horizontal="center" vertical="center" shrinkToFit="1"/>
    </xf>
    <xf numFmtId="0" fontId="72" fillId="46" borderId="29" xfId="0" applyFont="1" applyFill="1" applyBorder="1" applyAlignment="1">
      <alignment horizontal="center" vertical="center" shrinkToFit="1"/>
    </xf>
    <xf numFmtId="0" fontId="72" fillId="46" borderId="28" xfId="0" applyFont="1" applyFill="1" applyBorder="1" applyAlignment="1">
      <alignment horizontal="center" vertical="center" shrinkToFit="1"/>
    </xf>
    <xf numFmtId="0" fontId="72" fillId="48" borderId="41" xfId="0" applyFont="1" applyFill="1" applyBorder="1" applyAlignment="1">
      <alignment horizontal="center" vertical="center" shrinkToFit="1"/>
    </xf>
    <xf numFmtId="0" fontId="72" fillId="48" borderId="33" xfId="0" applyFont="1" applyFill="1" applyBorder="1" applyAlignment="1">
      <alignment horizontal="center" vertical="center" shrinkToFit="1"/>
    </xf>
    <xf numFmtId="0" fontId="72" fillId="48" borderId="42" xfId="0" applyFont="1" applyFill="1" applyBorder="1" applyAlignment="1">
      <alignment horizontal="center" vertical="center" shrinkToFit="1"/>
    </xf>
    <xf numFmtId="0" fontId="74" fillId="46" borderId="30" xfId="0" applyFont="1" applyFill="1" applyBorder="1" applyAlignment="1">
      <alignment horizontal="center" vertical="center" shrinkToFit="1"/>
    </xf>
    <xf numFmtId="0" fontId="72" fillId="48" borderId="23" xfId="0" applyFont="1" applyFill="1" applyBorder="1" applyAlignment="1">
      <alignment horizontal="center" vertical="center" wrapText="1" shrinkToFit="1"/>
    </xf>
    <xf numFmtId="0" fontId="72" fillId="46" borderId="49" xfId="0" applyFont="1" applyFill="1" applyBorder="1" applyAlignment="1">
      <alignment horizontal="center" vertical="center" shrinkToFit="1"/>
    </xf>
    <xf numFmtId="0" fontId="72" fillId="46" borderId="50" xfId="0" applyFont="1" applyFill="1" applyBorder="1" applyAlignment="1">
      <alignment horizontal="center" vertical="center" shrinkToFit="1"/>
    </xf>
    <xf numFmtId="0" fontId="72" fillId="46" borderId="37" xfId="0" applyFont="1" applyFill="1" applyBorder="1" applyAlignment="1">
      <alignment horizontal="center" vertical="center" shrinkToFit="1"/>
    </xf>
    <xf numFmtId="0" fontId="72" fillId="46" borderId="38" xfId="0" applyFont="1" applyFill="1" applyBorder="1" applyAlignment="1">
      <alignment horizontal="center" vertical="center" shrinkToFit="1"/>
    </xf>
    <xf numFmtId="0" fontId="73" fillId="47" borderId="39" xfId="0" applyFont="1" applyFill="1" applyBorder="1" applyAlignment="1">
      <alignment horizontal="center" vertical="center" shrinkToFit="1"/>
    </xf>
    <xf numFmtId="0" fontId="73" fillId="47" borderId="28" xfId="0" applyFont="1" applyFill="1" applyBorder="1" applyAlignment="1">
      <alignment horizontal="center" vertical="center" shrinkToFit="1"/>
    </xf>
    <xf numFmtId="0" fontId="134" fillId="0" borderId="0" xfId="0" quotePrefix="1" applyFont="1" applyAlignment="1">
      <alignment horizontal="center" vertical="center" wrapText="1"/>
    </xf>
    <xf numFmtId="0" fontId="114" fillId="0" borderId="22" xfId="0" applyFont="1" applyBorder="1" applyAlignment="1">
      <alignment horizontal="left" vertical="center" wrapText="1"/>
    </xf>
    <xf numFmtId="0" fontId="111" fillId="46" borderId="112" xfId="0" applyFont="1" applyFill="1" applyBorder="1" applyAlignment="1">
      <alignment horizontal="center" vertical="center" wrapText="1"/>
    </xf>
    <xf numFmtId="0" fontId="111" fillId="46" borderId="27" xfId="0" applyFont="1" applyFill="1" applyBorder="1" applyAlignment="1">
      <alignment horizontal="center" vertical="center" wrapText="1"/>
    </xf>
    <xf numFmtId="0" fontId="125" fillId="0" borderId="0" xfId="0" quotePrefix="1" applyFont="1" applyAlignment="1">
      <alignment horizontal="left" vertical="center" wrapText="1"/>
    </xf>
    <xf numFmtId="0" fontId="140" fillId="0" borderId="0" xfId="0" applyFont="1" applyAlignment="1">
      <alignment horizontal="left" vertical="center"/>
    </xf>
    <xf numFmtId="0" fontId="98" fillId="51" borderId="19" xfId="0" applyFont="1" applyFill="1" applyBorder="1" applyAlignment="1">
      <alignment horizontal="center" vertical="center"/>
    </xf>
    <xf numFmtId="0" fontId="97" fillId="47" borderId="109" xfId="0" applyFont="1" applyFill="1" applyBorder="1" applyAlignment="1">
      <alignment horizontal="center" vertical="center" shrinkToFit="1"/>
    </xf>
    <xf numFmtId="0" fontId="97" fillId="47" borderId="24" xfId="0" applyFont="1" applyFill="1" applyBorder="1" applyAlignment="1">
      <alignment horizontal="center" vertical="center" shrinkToFit="1"/>
    </xf>
    <xf numFmtId="0" fontId="98" fillId="52" borderId="31" xfId="0" applyFont="1" applyFill="1" applyBorder="1" applyAlignment="1">
      <alignment horizontal="center" vertical="center"/>
    </xf>
    <xf numFmtId="0" fontId="98" fillId="52" borderId="33" xfId="0" applyFont="1" applyFill="1" applyBorder="1" applyAlignment="1">
      <alignment horizontal="center" vertical="center"/>
    </xf>
    <xf numFmtId="0" fontId="98" fillId="52" borderId="19" xfId="0" applyFont="1" applyFill="1" applyBorder="1" applyAlignment="1">
      <alignment horizontal="center" vertical="center"/>
    </xf>
    <xf numFmtId="0" fontId="98" fillId="52" borderId="23" xfId="0" applyFont="1" applyFill="1" applyBorder="1" applyAlignment="1">
      <alignment horizontal="center" vertical="center"/>
    </xf>
    <xf numFmtId="0" fontId="78" fillId="50" borderId="19" xfId="0" applyFont="1" applyFill="1" applyBorder="1" applyAlignment="1">
      <alignment horizontal="center" vertical="center" wrapText="1"/>
    </xf>
    <xf numFmtId="0" fontId="78" fillId="50" borderId="23" xfId="0" applyFont="1" applyFill="1" applyBorder="1" applyAlignment="1">
      <alignment horizontal="center" vertical="center" wrapText="1"/>
    </xf>
    <xf numFmtId="0" fontId="98" fillId="49" borderId="19" xfId="0" applyFont="1" applyFill="1" applyBorder="1" applyAlignment="1">
      <alignment horizontal="center" vertical="center"/>
    </xf>
    <xf numFmtId="0" fontId="98" fillId="53" borderId="19" xfId="0" applyFont="1" applyFill="1" applyBorder="1" applyAlignment="1">
      <alignment horizontal="center" vertical="center"/>
    </xf>
    <xf numFmtId="0" fontId="98" fillId="53" borderId="51" xfId="0" applyFont="1" applyFill="1" applyBorder="1" applyAlignment="1">
      <alignment horizontal="center" vertical="center"/>
    </xf>
    <xf numFmtId="0" fontId="98" fillId="53" borderId="32" xfId="0" applyFont="1" applyFill="1" applyBorder="1" applyAlignment="1">
      <alignment horizontal="center" vertical="center"/>
    </xf>
    <xf numFmtId="0" fontId="92" fillId="51" borderId="32" xfId="0" applyFont="1" applyFill="1" applyBorder="1" applyAlignment="1" applyProtection="1">
      <alignment horizontal="center" vertical="center" wrapText="1"/>
      <protection locked="0"/>
    </xf>
    <xf numFmtId="0" fontId="92" fillId="51" borderId="34" xfId="0" applyFont="1" applyFill="1" applyBorder="1" applyAlignment="1" applyProtection="1">
      <alignment horizontal="center" vertical="center"/>
      <protection locked="0"/>
    </xf>
    <xf numFmtId="179" fontId="101" fillId="46" borderId="34" xfId="166" applyNumberFormat="1" applyFont="1" applyFill="1" applyBorder="1" applyAlignment="1" applyProtection="1">
      <alignment horizontal="center" vertical="center"/>
    </xf>
    <xf numFmtId="179" fontId="101" fillId="46" borderId="36" xfId="166" applyNumberFormat="1" applyFont="1" applyFill="1" applyBorder="1" applyAlignment="1" applyProtection="1">
      <alignment horizontal="center" vertical="center"/>
    </xf>
    <xf numFmtId="0" fontId="92" fillId="51" borderId="19" xfId="0" applyFont="1" applyFill="1" applyBorder="1" applyAlignment="1" applyProtection="1">
      <alignment horizontal="center" vertical="center" wrapText="1"/>
      <protection locked="0"/>
    </xf>
    <xf numFmtId="0" fontId="92" fillId="51" borderId="23" xfId="0" applyFont="1" applyFill="1" applyBorder="1" applyAlignment="1" applyProtection="1">
      <alignment horizontal="center" vertical="center"/>
      <protection locked="0"/>
    </xf>
    <xf numFmtId="0" fontId="95" fillId="50" borderId="79" xfId="0" applyFont="1" applyFill="1" applyBorder="1" applyAlignment="1" applyProtection="1">
      <alignment horizontal="center" vertical="center"/>
      <protection locked="0"/>
    </xf>
    <xf numFmtId="0" fontId="95" fillId="50" borderId="80" xfId="0" applyFont="1" applyFill="1" applyBorder="1" applyAlignment="1" applyProtection="1">
      <alignment horizontal="center" vertical="center"/>
      <protection locked="0"/>
    </xf>
    <xf numFmtId="0" fontId="93" fillId="55" borderId="66" xfId="0" applyFont="1" applyFill="1" applyBorder="1" applyAlignment="1" applyProtection="1">
      <alignment horizontal="center" vertical="center"/>
      <protection locked="0"/>
    </xf>
    <xf numFmtId="0" fontId="93" fillId="55" borderId="62" xfId="0" applyFont="1" applyFill="1" applyBorder="1" applyAlignment="1" applyProtection="1">
      <alignment horizontal="center" vertical="center"/>
      <protection locked="0"/>
    </xf>
    <xf numFmtId="180" fontId="95" fillId="50" borderId="23" xfId="0" applyNumberFormat="1" applyFont="1" applyFill="1" applyBorder="1" applyAlignment="1">
      <alignment horizontal="center" vertical="center"/>
    </xf>
    <xf numFmtId="180" fontId="95" fillId="50" borderId="25" xfId="0" applyNumberFormat="1" applyFont="1" applyFill="1" applyBorder="1" applyAlignment="1">
      <alignment horizontal="center" vertical="center"/>
    </xf>
    <xf numFmtId="0" fontId="95" fillId="50" borderId="23" xfId="0" applyFont="1" applyFill="1" applyBorder="1" applyAlignment="1" applyProtection="1">
      <alignment horizontal="center" vertical="center"/>
      <protection locked="0"/>
    </xf>
    <xf numFmtId="49" fontId="95" fillId="50" borderId="23" xfId="0" applyNumberFormat="1" applyFont="1" applyFill="1" applyBorder="1" applyAlignment="1" applyProtection="1">
      <alignment horizontal="center" vertical="center"/>
      <protection locked="0"/>
    </xf>
    <xf numFmtId="49" fontId="95" fillId="50" borderId="25" xfId="0" applyNumberFormat="1" applyFont="1" applyFill="1" applyBorder="1" applyAlignment="1" applyProtection="1">
      <alignment horizontal="center" vertical="center"/>
      <protection locked="0"/>
    </xf>
    <xf numFmtId="41" fontId="95" fillId="50" borderId="23" xfId="1" applyFont="1" applyFill="1" applyBorder="1" applyAlignment="1" applyProtection="1">
      <alignment horizontal="center" vertical="center"/>
      <protection locked="0"/>
    </xf>
    <xf numFmtId="41" fontId="95" fillId="50" borderId="25" xfId="1" applyFont="1" applyFill="1" applyBorder="1" applyAlignment="1" applyProtection="1">
      <alignment horizontal="center" vertical="center"/>
      <protection locked="0"/>
    </xf>
    <xf numFmtId="0" fontId="102" fillId="50" borderId="66" xfId="0" applyFont="1" applyFill="1" applyBorder="1" applyAlignment="1" applyProtection="1">
      <alignment horizontal="center" vertical="center"/>
      <protection locked="0"/>
    </xf>
    <xf numFmtId="0" fontId="102" fillId="50" borderId="63" xfId="0" applyFont="1" applyFill="1" applyBorder="1" applyAlignment="1" applyProtection="1">
      <alignment horizontal="center" vertical="center"/>
      <protection locked="0"/>
    </xf>
    <xf numFmtId="0" fontId="102" fillId="53" borderId="74" xfId="0" applyFont="1" applyFill="1" applyBorder="1" applyAlignment="1" applyProtection="1">
      <alignment horizontal="center" vertical="center"/>
      <protection locked="0"/>
    </xf>
    <xf numFmtId="0" fontId="102" fillId="53" borderId="75" xfId="0" applyFont="1" applyFill="1" applyBorder="1" applyAlignment="1" applyProtection="1">
      <alignment horizontal="center" vertical="center"/>
      <protection locked="0"/>
    </xf>
    <xf numFmtId="0" fontId="95" fillId="50" borderId="84" xfId="0" applyFont="1" applyFill="1" applyBorder="1" applyAlignment="1" applyProtection="1">
      <alignment horizontal="center" vertical="center"/>
      <protection locked="0"/>
    </xf>
    <xf numFmtId="0" fontId="95" fillId="50" borderId="85" xfId="0" applyFont="1" applyFill="1" applyBorder="1" applyAlignment="1" applyProtection="1">
      <alignment horizontal="center" vertical="center"/>
      <protection locked="0"/>
    </xf>
    <xf numFmtId="179" fontId="102" fillId="53" borderId="74" xfId="166" applyNumberFormat="1" applyFont="1" applyFill="1" applyBorder="1" applyAlignment="1" applyProtection="1">
      <alignment horizontal="center" vertical="center"/>
      <protection locked="0"/>
    </xf>
    <xf numFmtId="179" fontId="102" fillId="53" borderId="103" xfId="166" applyNumberFormat="1" applyFont="1" applyFill="1" applyBorder="1" applyAlignment="1" applyProtection="1">
      <alignment horizontal="center" vertical="center"/>
      <protection locked="0"/>
    </xf>
    <xf numFmtId="0" fontId="95" fillId="50" borderId="104" xfId="0" applyFont="1" applyFill="1" applyBorder="1" applyAlignment="1" applyProtection="1">
      <alignment horizontal="center" vertical="center"/>
      <protection locked="0"/>
    </xf>
    <xf numFmtId="0" fontId="95" fillId="50" borderId="106" xfId="0" applyFont="1" applyFill="1" applyBorder="1" applyAlignment="1" applyProtection="1">
      <alignment horizontal="center" vertical="center"/>
      <protection locked="0"/>
    </xf>
    <xf numFmtId="0" fontId="102" fillId="53" borderId="103" xfId="0" applyFont="1" applyFill="1" applyBorder="1" applyAlignment="1" applyProtection="1">
      <alignment horizontal="center" vertical="center"/>
      <protection locked="0"/>
    </xf>
    <xf numFmtId="0" fontId="95" fillId="50" borderId="107" xfId="0" applyFont="1" applyFill="1" applyBorder="1" applyAlignment="1" applyProtection="1">
      <alignment horizontal="center" vertical="center"/>
      <protection locked="0"/>
    </xf>
    <xf numFmtId="0" fontId="95" fillId="50" borderId="108" xfId="0" applyFont="1" applyFill="1" applyBorder="1" applyAlignment="1" applyProtection="1">
      <alignment horizontal="center" vertical="center"/>
      <protection locked="0"/>
    </xf>
    <xf numFmtId="0" fontId="95" fillId="58" borderId="26" xfId="0" applyFont="1" applyFill="1" applyBorder="1" applyAlignment="1" applyProtection="1">
      <alignment horizontal="center" vertical="center"/>
      <protection locked="0"/>
    </xf>
    <xf numFmtId="0" fontId="95" fillId="58" borderId="27" xfId="0" applyFont="1" applyFill="1" applyBorder="1" applyAlignment="1" applyProtection="1">
      <alignment horizontal="center" vertical="center"/>
      <protection locked="0"/>
    </xf>
    <xf numFmtId="0" fontId="95" fillId="50" borderId="89" xfId="0" applyFont="1" applyFill="1" applyBorder="1" applyAlignment="1" applyProtection="1">
      <alignment horizontal="center" vertical="center"/>
      <protection locked="0"/>
    </xf>
    <xf numFmtId="0" fontId="95" fillId="50" borderId="105" xfId="0" applyFont="1" applyFill="1" applyBorder="1" applyAlignment="1" applyProtection="1">
      <alignment horizontal="center" vertical="center"/>
      <protection locked="0"/>
    </xf>
    <xf numFmtId="0" fontId="102" fillId="53" borderId="71" xfId="0" applyFont="1" applyFill="1" applyBorder="1" applyAlignment="1" applyProtection="1">
      <alignment horizontal="center" vertical="center"/>
      <protection locked="0"/>
    </xf>
    <xf numFmtId="0" fontId="102" fillId="53" borderId="21" xfId="0" applyFont="1" applyFill="1" applyBorder="1" applyAlignment="1" applyProtection="1">
      <alignment horizontal="center" vertical="center"/>
      <protection locked="0"/>
    </xf>
    <xf numFmtId="0" fontId="103" fillId="0" borderId="0" xfId="0" applyFont="1" applyAlignment="1">
      <alignment horizontal="left" vertical="center" wrapText="1"/>
    </xf>
    <xf numFmtId="0" fontId="108" fillId="0" borderId="59" xfId="0" applyFont="1" applyBorder="1" applyAlignment="1" applyProtection="1">
      <alignment horizontal="center" vertical="center" wrapText="1"/>
      <protection locked="0"/>
    </xf>
    <xf numFmtId="0" fontId="108" fillId="0" borderId="55" xfId="0" applyFont="1" applyBorder="1" applyAlignment="1" applyProtection="1">
      <alignment horizontal="center" vertical="center" wrapText="1"/>
      <protection locked="0"/>
    </xf>
    <xf numFmtId="0" fontId="84" fillId="51" borderId="19" xfId="0" applyFont="1" applyFill="1" applyBorder="1" applyAlignment="1" applyProtection="1">
      <alignment horizontal="center" vertical="center"/>
      <protection locked="0"/>
    </xf>
    <xf numFmtId="0" fontId="84" fillId="51" borderId="23" xfId="0" applyFont="1" applyFill="1" applyBorder="1" applyAlignment="1" applyProtection="1">
      <alignment horizontal="center" vertical="center"/>
      <protection locked="0"/>
    </xf>
    <xf numFmtId="0" fontId="90" fillId="57" borderId="66" xfId="0" applyFont="1" applyFill="1" applyBorder="1" applyAlignment="1" applyProtection="1">
      <alignment horizontal="center" vertical="center"/>
      <protection locked="0"/>
    </xf>
    <xf numFmtId="0" fontId="90" fillId="57" borderId="63" xfId="0" applyFont="1" applyFill="1" applyBorder="1" applyAlignment="1" applyProtection="1">
      <alignment horizontal="center" vertical="center"/>
      <protection locked="0"/>
    </xf>
    <xf numFmtId="180" fontId="101" fillId="46" borderId="23" xfId="0" applyNumberFormat="1" applyFont="1" applyFill="1" applyBorder="1" applyAlignment="1">
      <alignment horizontal="center" vertical="center"/>
    </xf>
    <xf numFmtId="180" fontId="101" fillId="46" borderId="25" xfId="0" applyNumberFormat="1" applyFont="1" applyFill="1" applyBorder="1" applyAlignment="1">
      <alignment horizontal="center" vertical="center"/>
    </xf>
    <xf numFmtId="0" fontId="92" fillId="51" borderId="31" xfId="0" applyFont="1" applyFill="1" applyBorder="1" applyAlignment="1" applyProtection="1">
      <alignment horizontal="center" vertical="center"/>
      <protection locked="0"/>
    </xf>
    <xf numFmtId="0" fontId="92" fillId="51" borderId="19" xfId="0" applyFont="1" applyFill="1" applyBorder="1" applyAlignment="1" applyProtection="1">
      <alignment horizontal="center" vertical="center"/>
      <protection locked="0"/>
    </xf>
    <xf numFmtId="0" fontId="102" fillId="53" borderId="51" xfId="0" applyFont="1" applyFill="1" applyBorder="1" applyAlignment="1" applyProtection="1">
      <alignment horizontal="center" vertical="center"/>
      <protection locked="0"/>
    </xf>
    <xf numFmtId="0" fontId="102" fillId="53" borderId="52" xfId="0" applyFont="1" applyFill="1" applyBorder="1" applyAlignment="1" applyProtection="1">
      <alignment horizontal="center" vertical="center"/>
      <protection locked="0"/>
    </xf>
    <xf numFmtId="0" fontId="102" fillId="53" borderId="66" xfId="0" applyFont="1" applyFill="1" applyBorder="1" applyAlignment="1" applyProtection="1">
      <alignment horizontal="center" vertical="center"/>
      <protection locked="0"/>
    </xf>
    <xf numFmtId="0" fontId="102" fillId="53" borderId="62" xfId="0" applyFont="1" applyFill="1" applyBorder="1" applyAlignment="1" applyProtection="1">
      <alignment horizontal="center" vertical="center"/>
      <protection locked="0"/>
    </xf>
    <xf numFmtId="0" fontId="90" fillId="57" borderId="51" xfId="0" applyFont="1" applyFill="1" applyBorder="1" applyAlignment="1" applyProtection="1">
      <alignment horizontal="center" vertical="center"/>
      <protection locked="0"/>
    </xf>
    <xf numFmtId="0" fontId="90" fillId="57" borderId="52" xfId="0" applyFont="1" applyFill="1" applyBorder="1" applyAlignment="1" applyProtection="1">
      <alignment horizontal="center" vertical="center"/>
      <protection locked="0"/>
    </xf>
    <xf numFmtId="0" fontId="102" fillId="53" borderId="53" xfId="0" applyFont="1" applyFill="1" applyBorder="1" applyAlignment="1" applyProtection="1">
      <alignment horizontal="center" vertical="center"/>
      <protection locked="0"/>
    </xf>
    <xf numFmtId="0" fontId="95" fillId="58" borderId="91" xfId="0" applyFont="1" applyFill="1" applyBorder="1" applyAlignment="1" applyProtection="1">
      <alignment horizontal="center" vertical="center"/>
      <protection locked="0"/>
    </xf>
    <xf numFmtId="0" fontId="95" fillId="58" borderId="92" xfId="0" applyFont="1" applyFill="1" applyBorder="1" applyAlignment="1" applyProtection="1">
      <alignment horizontal="center" vertical="center"/>
      <protection locked="0"/>
    </xf>
    <xf numFmtId="0" fontId="84" fillId="51" borderId="19" xfId="0" applyFont="1" applyFill="1" applyBorder="1" applyAlignment="1" applyProtection="1">
      <alignment horizontal="center" vertical="center" wrapText="1"/>
      <protection locked="0"/>
    </xf>
    <xf numFmtId="0" fontId="102" fillId="50" borderId="25" xfId="0" applyFont="1" applyFill="1" applyBorder="1" applyAlignment="1">
      <alignment horizontal="center" vertical="center"/>
    </xf>
    <xf numFmtId="0" fontId="95" fillId="50" borderId="97" xfId="0" applyFont="1" applyFill="1" applyBorder="1" applyAlignment="1" applyProtection="1">
      <alignment horizontal="center" vertical="center"/>
      <protection locked="0"/>
    </xf>
    <xf numFmtId="0" fontId="95" fillId="50" borderId="98" xfId="0" applyFont="1" applyFill="1" applyBorder="1" applyAlignment="1" applyProtection="1">
      <alignment horizontal="center" vertical="center"/>
      <protection locked="0"/>
    </xf>
    <xf numFmtId="0" fontId="120" fillId="50" borderId="61" xfId="0" applyFont="1" applyFill="1" applyBorder="1" applyAlignment="1" applyProtection="1">
      <alignment horizontal="center" vertical="center" wrapText="1"/>
      <protection locked="0"/>
    </xf>
    <xf numFmtId="0" fontId="120" fillId="50" borderId="62" xfId="0" applyFont="1" applyFill="1" applyBorder="1" applyAlignment="1" applyProtection="1">
      <alignment horizontal="center" vertical="center"/>
      <protection locked="0"/>
    </xf>
    <xf numFmtId="0" fontId="120" fillId="50" borderId="63" xfId="0" applyFont="1" applyFill="1" applyBorder="1" applyAlignment="1" applyProtection="1">
      <alignment horizontal="center" vertical="center"/>
      <protection locked="0"/>
    </xf>
    <xf numFmtId="0" fontId="92" fillId="61" borderId="26" xfId="0" applyFont="1" applyFill="1" applyBorder="1" applyAlignment="1" applyProtection="1">
      <alignment horizontal="center" vertical="center"/>
      <protection locked="0"/>
    </xf>
    <xf numFmtId="0" fontId="92" fillId="61" borderId="27" xfId="0" applyFont="1" applyFill="1" applyBorder="1" applyAlignment="1" applyProtection="1">
      <alignment horizontal="center" vertical="center"/>
      <protection locked="0"/>
    </xf>
    <xf numFmtId="0" fontId="92" fillId="61" borderId="113" xfId="0" applyFont="1" applyFill="1" applyBorder="1" applyAlignment="1" applyProtection="1">
      <alignment horizontal="center" vertical="center"/>
      <protection locked="0"/>
    </xf>
    <xf numFmtId="0" fontId="100" fillId="0" borderId="0" xfId="0" applyFont="1" applyAlignment="1">
      <alignment horizontal="center" vertical="center"/>
    </xf>
    <xf numFmtId="0" fontId="92" fillId="0" borderId="0" xfId="170" applyFont="1" applyAlignment="1">
      <alignment horizontal="left" vertical="center"/>
    </xf>
    <xf numFmtId="0" fontId="142" fillId="64" borderId="0" xfId="170" applyFont="1" applyFill="1" applyAlignment="1">
      <alignment horizontal="center" vertical="center"/>
    </xf>
    <xf numFmtId="49" fontId="84" fillId="48" borderId="31" xfId="170" applyNumberFormat="1" applyFont="1" applyFill="1" applyBorder="1" applyAlignment="1">
      <alignment horizontal="center" vertical="center"/>
    </xf>
    <xf numFmtId="49" fontId="84" fillId="48" borderId="19" xfId="170" applyNumberFormat="1" applyFont="1" applyFill="1" applyBorder="1" applyAlignment="1">
      <alignment horizontal="center" vertical="center"/>
    </xf>
    <xf numFmtId="0" fontId="84" fillId="48" borderId="19" xfId="170" applyFont="1" applyFill="1" applyBorder="1" applyAlignment="1">
      <alignment horizontal="center" vertical="center"/>
    </xf>
    <xf numFmtId="0" fontId="84" fillId="48" borderId="67" xfId="170" applyFont="1" applyFill="1" applyBorder="1" applyAlignment="1">
      <alignment horizontal="center" vertical="center"/>
    </xf>
    <xf numFmtId="0" fontId="84" fillId="48" borderId="20" xfId="170" applyFont="1" applyFill="1" applyBorder="1" applyAlignment="1">
      <alignment horizontal="center" vertical="center"/>
    </xf>
    <xf numFmtId="49" fontId="84" fillId="48" borderId="117" xfId="170" applyNumberFormat="1" applyFont="1" applyFill="1" applyBorder="1" applyAlignment="1">
      <alignment horizontal="center" vertical="center" wrapText="1"/>
    </xf>
    <xf numFmtId="49" fontId="84" fillId="48" borderId="47" xfId="170" applyNumberFormat="1" applyFont="1" applyFill="1" applyBorder="1" applyAlignment="1">
      <alignment horizontal="center" vertical="center" wrapText="1"/>
    </xf>
    <xf numFmtId="0" fontId="84" fillId="48" borderId="23" xfId="170" applyFont="1" applyFill="1" applyBorder="1" applyAlignment="1">
      <alignment horizontal="center" vertical="center" wrapText="1"/>
    </xf>
  </cellXfs>
  <cellStyles count="171">
    <cellStyle name="20% - Accent1 2" xfId="9" xr:uid="{00000000-0005-0000-0000-000000000000}"/>
    <cellStyle name="20% - Accent2" xfId="10" xr:uid="{00000000-0005-0000-0000-000001000000}"/>
    <cellStyle name="20% - Accent2 2" xfId="11" xr:uid="{00000000-0005-0000-0000-000002000000}"/>
    <cellStyle name="20% - Accent3" xfId="12" xr:uid="{00000000-0005-0000-0000-000003000000}"/>
    <cellStyle name="20% - Accent3 2" xfId="13" xr:uid="{00000000-0005-0000-0000-000004000000}"/>
    <cellStyle name="20% - Accent4" xfId="14" xr:uid="{00000000-0005-0000-0000-000005000000}"/>
    <cellStyle name="20% - Accent4 2" xfId="15" xr:uid="{00000000-0005-0000-0000-000006000000}"/>
    <cellStyle name="20% - Accent5" xfId="16" xr:uid="{00000000-0005-0000-0000-000007000000}"/>
    <cellStyle name="20% - Accent5 2" xfId="17" xr:uid="{00000000-0005-0000-0000-000008000000}"/>
    <cellStyle name="20% - Accent6" xfId="18" xr:uid="{00000000-0005-0000-0000-000009000000}"/>
    <cellStyle name="20% - Accent6 2" xfId="19" xr:uid="{00000000-0005-0000-0000-00000A000000}"/>
    <cellStyle name="20% - 강조색1 2" xfId="20" xr:uid="{00000000-0005-0000-0000-00000B000000}"/>
    <cellStyle name="20% - 강조색2 2" xfId="21" xr:uid="{00000000-0005-0000-0000-00000C000000}"/>
    <cellStyle name="20% - 강조색3 2" xfId="22" xr:uid="{00000000-0005-0000-0000-00000D000000}"/>
    <cellStyle name="20% - 강조색4 2" xfId="23" xr:uid="{00000000-0005-0000-0000-00000E000000}"/>
    <cellStyle name="20% - 강조색5 2" xfId="24" xr:uid="{00000000-0005-0000-0000-00000F000000}"/>
    <cellStyle name="20% - 강조색6 2" xfId="25" xr:uid="{00000000-0005-0000-0000-000010000000}"/>
    <cellStyle name="40% - Accent1" xfId="26" xr:uid="{00000000-0005-0000-0000-000011000000}"/>
    <cellStyle name="40% - Accent1 2" xfId="27" xr:uid="{00000000-0005-0000-0000-000012000000}"/>
    <cellStyle name="40% - Accent2" xfId="28" xr:uid="{00000000-0005-0000-0000-000013000000}"/>
    <cellStyle name="40% - Accent2 2" xfId="29" xr:uid="{00000000-0005-0000-0000-000014000000}"/>
    <cellStyle name="40% - Accent3" xfId="30" xr:uid="{00000000-0005-0000-0000-000015000000}"/>
    <cellStyle name="40% - Accent3 2" xfId="31" xr:uid="{00000000-0005-0000-0000-000016000000}"/>
    <cellStyle name="40% - Accent4" xfId="32" xr:uid="{00000000-0005-0000-0000-000017000000}"/>
    <cellStyle name="40% - Accent4 2" xfId="33" xr:uid="{00000000-0005-0000-0000-000018000000}"/>
    <cellStyle name="40% - Accent5" xfId="34" xr:uid="{00000000-0005-0000-0000-000019000000}"/>
    <cellStyle name="40% - Accent5 2" xfId="35" xr:uid="{00000000-0005-0000-0000-00001A000000}"/>
    <cellStyle name="40% - Accent6" xfId="36" xr:uid="{00000000-0005-0000-0000-00001B000000}"/>
    <cellStyle name="40% - Accent6 2" xfId="37" xr:uid="{00000000-0005-0000-0000-00001C000000}"/>
    <cellStyle name="40% - 강조색1 2" xfId="38" xr:uid="{00000000-0005-0000-0000-00001D000000}"/>
    <cellStyle name="40% - 강조색2 2" xfId="39" xr:uid="{00000000-0005-0000-0000-00001E000000}"/>
    <cellStyle name="40% - 강조색3 2" xfId="40" xr:uid="{00000000-0005-0000-0000-00001F000000}"/>
    <cellStyle name="40% - 강조색4 2" xfId="41" xr:uid="{00000000-0005-0000-0000-000020000000}"/>
    <cellStyle name="40% - 강조색5 2" xfId="42" xr:uid="{00000000-0005-0000-0000-000021000000}"/>
    <cellStyle name="40% - 강조색6 2" xfId="43" xr:uid="{00000000-0005-0000-0000-000022000000}"/>
    <cellStyle name="60% - Accent1" xfId="44" xr:uid="{00000000-0005-0000-0000-000023000000}"/>
    <cellStyle name="60% - Accent1 2" xfId="45" xr:uid="{00000000-0005-0000-0000-000024000000}"/>
    <cellStyle name="60% - Accent2" xfId="46" xr:uid="{00000000-0005-0000-0000-000025000000}"/>
    <cellStyle name="60% - Accent2 2" xfId="47" xr:uid="{00000000-0005-0000-0000-000026000000}"/>
    <cellStyle name="60% - Accent3" xfId="48" xr:uid="{00000000-0005-0000-0000-000027000000}"/>
    <cellStyle name="60% - Accent3 2" xfId="49" xr:uid="{00000000-0005-0000-0000-000028000000}"/>
    <cellStyle name="60% - Accent4" xfId="50" xr:uid="{00000000-0005-0000-0000-000029000000}"/>
    <cellStyle name="60% - Accent4 2" xfId="51" xr:uid="{00000000-0005-0000-0000-00002A000000}"/>
    <cellStyle name="60% - Accent5" xfId="52" xr:uid="{00000000-0005-0000-0000-00002B000000}"/>
    <cellStyle name="60% - Accent5 2" xfId="53" xr:uid="{00000000-0005-0000-0000-00002C000000}"/>
    <cellStyle name="60% - Accent6" xfId="54" xr:uid="{00000000-0005-0000-0000-00002D000000}"/>
    <cellStyle name="60% - Accent6 2" xfId="55" xr:uid="{00000000-0005-0000-0000-00002E000000}"/>
    <cellStyle name="60% - 강조색1 2" xfId="56" xr:uid="{00000000-0005-0000-0000-00002F000000}"/>
    <cellStyle name="60% - 강조색2 2" xfId="57" xr:uid="{00000000-0005-0000-0000-000030000000}"/>
    <cellStyle name="60% - 강조색3 2" xfId="58" xr:uid="{00000000-0005-0000-0000-000031000000}"/>
    <cellStyle name="60% - 강조색4 2" xfId="59" xr:uid="{00000000-0005-0000-0000-000032000000}"/>
    <cellStyle name="60% - 강조색5 2" xfId="60" xr:uid="{00000000-0005-0000-0000-000033000000}"/>
    <cellStyle name="60% - 강조색6 2" xfId="61" xr:uid="{00000000-0005-0000-0000-000034000000}"/>
    <cellStyle name="Accent1" xfId="62" xr:uid="{00000000-0005-0000-0000-000035000000}"/>
    <cellStyle name="Accent1 2" xfId="63" xr:uid="{00000000-0005-0000-0000-000036000000}"/>
    <cellStyle name="Accent2" xfId="64" xr:uid="{00000000-0005-0000-0000-000037000000}"/>
    <cellStyle name="Accent2 2" xfId="65" xr:uid="{00000000-0005-0000-0000-000038000000}"/>
    <cellStyle name="Accent3" xfId="66" xr:uid="{00000000-0005-0000-0000-000039000000}"/>
    <cellStyle name="Accent3 2" xfId="67" xr:uid="{00000000-0005-0000-0000-00003A000000}"/>
    <cellStyle name="Accent4" xfId="68" xr:uid="{00000000-0005-0000-0000-00003B000000}"/>
    <cellStyle name="Accent4 2" xfId="69" xr:uid="{00000000-0005-0000-0000-00003C000000}"/>
    <cellStyle name="Accent5" xfId="70" xr:uid="{00000000-0005-0000-0000-00003D000000}"/>
    <cellStyle name="Accent5 2" xfId="71" xr:uid="{00000000-0005-0000-0000-00003E000000}"/>
    <cellStyle name="Accent6" xfId="72" xr:uid="{00000000-0005-0000-0000-00003F000000}"/>
    <cellStyle name="Accent6 2" xfId="73" xr:uid="{00000000-0005-0000-0000-000040000000}"/>
    <cellStyle name="Bad" xfId="74" xr:uid="{00000000-0005-0000-0000-000041000000}"/>
    <cellStyle name="Bad 2" xfId="75" xr:uid="{00000000-0005-0000-0000-000042000000}"/>
    <cellStyle name="Calculation" xfId="76" xr:uid="{00000000-0005-0000-0000-000043000000}"/>
    <cellStyle name="Calculation 2" xfId="77" xr:uid="{00000000-0005-0000-0000-000044000000}"/>
    <cellStyle name="Check Cell" xfId="78" xr:uid="{00000000-0005-0000-0000-000045000000}"/>
    <cellStyle name="Check Cell 2" xfId="79" xr:uid="{00000000-0005-0000-0000-000046000000}"/>
    <cellStyle name="Explanatory Text" xfId="80" xr:uid="{00000000-0005-0000-0000-000047000000}"/>
    <cellStyle name="Explanatory Text 2" xfId="81" xr:uid="{00000000-0005-0000-0000-000048000000}"/>
    <cellStyle name="Good" xfId="82" xr:uid="{00000000-0005-0000-0000-000049000000}"/>
    <cellStyle name="Good 2" xfId="83" xr:uid="{00000000-0005-0000-0000-00004A000000}"/>
    <cellStyle name="Heading 1" xfId="84" xr:uid="{00000000-0005-0000-0000-00004B000000}"/>
    <cellStyle name="Heading 1 2" xfId="85" xr:uid="{00000000-0005-0000-0000-00004C000000}"/>
    <cellStyle name="Heading 2" xfId="86" xr:uid="{00000000-0005-0000-0000-00004D000000}"/>
    <cellStyle name="Heading 2 2" xfId="87" xr:uid="{00000000-0005-0000-0000-00004E000000}"/>
    <cellStyle name="Heading 3" xfId="88" xr:uid="{00000000-0005-0000-0000-00004F000000}"/>
    <cellStyle name="Heading 3 2" xfId="89" xr:uid="{00000000-0005-0000-0000-000050000000}"/>
    <cellStyle name="Heading 4" xfId="90" xr:uid="{00000000-0005-0000-0000-000051000000}"/>
    <cellStyle name="Heading 4 2" xfId="91" xr:uid="{00000000-0005-0000-0000-000052000000}"/>
    <cellStyle name="Input" xfId="92" xr:uid="{00000000-0005-0000-0000-000053000000}"/>
    <cellStyle name="Input 2" xfId="93" xr:uid="{00000000-0005-0000-0000-000054000000}"/>
    <cellStyle name="Linked Cell" xfId="94" xr:uid="{00000000-0005-0000-0000-000055000000}"/>
    <cellStyle name="Linked Cell 2" xfId="95" xr:uid="{00000000-0005-0000-0000-000056000000}"/>
    <cellStyle name="Neutral" xfId="96" xr:uid="{00000000-0005-0000-0000-000057000000}"/>
    <cellStyle name="Neutral 2" xfId="97" xr:uid="{00000000-0005-0000-0000-000058000000}"/>
    <cellStyle name="Normal_HVS- name list 2003 dung na" xfId="98" xr:uid="{00000000-0005-0000-0000-000059000000}"/>
    <cellStyle name="Note" xfId="99" xr:uid="{00000000-0005-0000-0000-00005A000000}"/>
    <cellStyle name="Note 2" xfId="100" xr:uid="{00000000-0005-0000-0000-00005B000000}"/>
    <cellStyle name="Output" xfId="101" xr:uid="{00000000-0005-0000-0000-00005C000000}"/>
    <cellStyle name="Output 2" xfId="102" xr:uid="{00000000-0005-0000-0000-00005D000000}"/>
    <cellStyle name="Title" xfId="103" xr:uid="{00000000-0005-0000-0000-00005E000000}"/>
    <cellStyle name="Title 2" xfId="104" xr:uid="{00000000-0005-0000-0000-00005F000000}"/>
    <cellStyle name="Total" xfId="105" xr:uid="{00000000-0005-0000-0000-000060000000}"/>
    <cellStyle name="Total 2" xfId="106" xr:uid="{00000000-0005-0000-0000-000061000000}"/>
    <cellStyle name="Warning Text" xfId="107" xr:uid="{00000000-0005-0000-0000-000062000000}"/>
    <cellStyle name="Warning Text 2" xfId="108" xr:uid="{00000000-0005-0000-0000-000063000000}"/>
    <cellStyle name="강조색1 2" xfId="109" xr:uid="{00000000-0005-0000-0000-000064000000}"/>
    <cellStyle name="강조색2 2" xfId="110" xr:uid="{00000000-0005-0000-0000-000065000000}"/>
    <cellStyle name="강조색3 2" xfId="111" xr:uid="{00000000-0005-0000-0000-000066000000}"/>
    <cellStyle name="강조색4 2" xfId="112" xr:uid="{00000000-0005-0000-0000-000067000000}"/>
    <cellStyle name="강조색5 2" xfId="113" xr:uid="{00000000-0005-0000-0000-000068000000}"/>
    <cellStyle name="강조색6 2" xfId="114" xr:uid="{00000000-0005-0000-0000-000069000000}"/>
    <cellStyle name="경고문 2" xfId="115" xr:uid="{00000000-0005-0000-0000-00006A000000}"/>
    <cellStyle name="계산 2" xfId="116" xr:uid="{00000000-0005-0000-0000-00006B000000}"/>
    <cellStyle name="나쁨 2" xfId="117" xr:uid="{00000000-0005-0000-0000-00006C000000}"/>
    <cellStyle name="메모 2" xfId="118" xr:uid="{00000000-0005-0000-0000-00006D000000}"/>
    <cellStyle name="백분율" xfId="166" builtinId="5"/>
    <cellStyle name="백분율 2" xfId="6" xr:uid="{00000000-0005-0000-0000-00006F000000}"/>
    <cellStyle name="백분율 3" xfId="119" xr:uid="{00000000-0005-0000-0000-000070000000}"/>
    <cellStyle name="백분율 4" xfId="153" xr:uid="{00000000-0005-0000-0000-000071000000}"/>
    <cellStyle name="백분율 5" xfId="156" xr:uid="{00000000-0005-0000-0000-000072000000}"/>
    <cellStyle name="백분율 6" xfId="161" xr:uid="{00000000-0005-0000-0000-000073000000}"/>
    <cellStyle name="백분율 7" xfId="165" xr:uid="{00000000-0005-0000-0000-000074000000}"/>
    <cellStyle name="백분율 8" xfId="168" xr:uid="{9E9E47D6-E554-4689-9E9E-928A7A5E21E0}"/>
    <cellStyle name="보통 2" xfId="120" xr:uid="{00000000-0005-0000-0000-000075000000}"/>
    <cellStyle name="설명 텍스트 2" xfId="121" xr:uid="{00000000-0005-0000-0000-000076000000}"/>
    <cellStyle name="셀 확인 2" xfId="122" xr:uid="{00000000-0005-0000-0000-000077000000}"/>
    <cellStyle name="쉼표 [0]" xfId="1" builtinId="6"/>
    <cellStyle name="쉼표 [0] 2" xfId="3" xr:uid="{00000000-0005-0000-0000-000079000000}"/>
    <cellStyle name="쉼표 [0] 2 10" xfId="123" xr:uid="{00000000-0005-0000-0000-00007A000000}"/>
    <cellStyle name="쉼표 [0] 2 2" xfId="124" xr:uid="{00000000-0005-0000-0000-00007B000000}"/>
    <cellStyle name="쉼표 [0] 2 2 2" xfId="125" xr:uid="{00000000-0005-0000-0000-00007C000000}"/>
    <cellStyle name="쉼표 [0] 2 2 3" xfId="126" xr:uid="{00000000-0005-0000-0000-00007D000000}"/>
    <cellStyle name="쉼표 [0] 2 3" xfId="127" xr:uid="{00000000-0005-0000-0000-00007E000000}"/>
    <cellStyle name="쉼표 [0] 3" xfId="5" xr:uid="{00000000-0005-0000-0000-00007F000000}"/>
    <cellStyle name="쉼표 [0] 3 2" xfId="128" xr:uid="{00000000-0005-0000-0000-000080000000}"/>
    <cellStyle name="쉼표 [0] 3 3" xfId="129" xr:uid="{00000000-0005-0000-0000-000081000000}"/>
    <cellStyle name="쉼표 [0] 4" xfId="130" xr:uid="{00000000-0005-0000-0000-000082000000}"/>
    <cellStyle name="쉼표 [0] 5" xfId="131" xr:uid="{00000000-0005-0000-0000-000083000000}"/>
    <cellStyle name="쉼표 [0] 6" xfId="155" xr:uid="{00000000-0005-0000-0000-000084000000}"/>
    <cellStyle name="쉼표 [0] 7" xfId="160" xr:uid="{00000000-0005-0000-0000-000085000000}"/>
    <cellStyle name="쉼표 [0] 8" xfId="164" xr:uid="{00000000-0005-0000-0000-000086000000}"/>
    <cellStyle name="쉼표 [0] 9" xfId="169" xr:uid="{32F127F2-25E2-4068-9F81-AB77127CAC9E}"/>
    <cellStyle name="스타일 1" xfId="132" xr:uid="{00000000-0005-0000-0000-000087000000}"/>
    <cellStyle name="연결된 셀 2" xfId="133" xr:uid="{00000000-0005-0000-0000-000088000000}"/>
    <cellStyle name="요약 2" xfId="134" xr:uid="{00000000-0005-0000-0000-000089000000}"/>
    <cellStyle name="입력 2" xfId="135" xr:uid="{00000000-0005-0000-0000-00008A000000}"/>
    <cellStyle name="제목 1 2" xfId="136" xr:uid="{00000000-0005-0000-0000-00008B000000}"/>
    <cellStyle name="제목 2 2" xfId="137" xr:uid="{00000000-0005-0000-0000-00008C000000}"/>
    <cellStyle name="제목 3 2" xfId="138" xr:uid="{00000000-0005-0000-0000-00008D000000}"/>
    <cellStyle name="제목 4 2" xfId="139" xr:uid="{00000000-0005-0000-0000-00008E000000}"/>
    <cellStyle name="제목 5" xfId="140" xr:uid="{00000000-0005-0000-0000-00008F000000}"/>
    <cellStyle name="좋음 2" xfId="141" xr:uid="{00000000-0005-0000-0000-000090000000}"/>
    <cellStyle name="출력 2" xfId="142" xr:uid="{00000000-0005-0000-0000-000091000000}"/>
    <cellStyle name="콤마 [0]_Book2" xfId="143" xr:uid="{00000000-0005-0000-0000-000092000000}"/>
    <cellStyle name="콤마_Book2" xfId="144" xr:uid="{00000000-0005-0000-0000-000093000000}"/>
    <cellStyle name="표준" xfId="0" builtinId="0"/>
    <cellStyle name="표준 10" xfId="154" xr:uid="{00000000-0005-0000-0000-000095000000}"/>
    <cellStyle name="표준 11" xfId="157" xr:uid="{00000000-0005-0000-0000-000096000000}"/>
    <cellStyle name="표준 12" xfId="158" xr:uid="{00000000-0005-0000-0000-000097000000}"/>
    <cellStyle name="표준 13" xfId="159" xr:uid="{00000000-0005-0000-0000-000098000000}"/>
    <cellStyle name="표준 14" xfId="162" xr:uid="{00000000-0005-0000-0000-000099000000}"/>
    <cellStyle name="표준 15" xfId="163" xr:uid="{00000000-0005-0000-0000-00009A000000}"/>
    <cellStyle name="표준 15 2" xfId="170" xr:uid="{0E9E5ECE-8A0C-479E-A394-0FEB51474F1E}"/>
    <cellStyle name="표준 16" xfId="167" xr:uid="{666C82F3-2A27-41B4-97BC-ACF932BCA1A6}"/>
    <cellStyle name="표준 2" xfId="2" xr:uid="{00000000-0005-0000-0000-00009B000000}"/>
    <cellStyle name="표준 2 2" xfId="8" xr:uid="{00000000-0005-0000-0000-00009C000000}"/>
    <cellStyle name="표준 2 3" xfId="145" xr:uid="{00000000-0005-0000-0000-00009D000000}"/>
    <cellStyle name="표준 3" xfId="4" xr:uid="{00000000-0005-0000-0000-00009E000000}"/>
    <cellStyle name="표준 3 2" xfId="7" xr:uid="{00000000-0005-0000-0000-00009F000000}"/>
    <cellStyle name="표준 4" xfId="146" xr:uid="{00000000-0005-0000-0000-0000A0000000}"/>
    <cellStyle name="표준 4 2" xfId="147" xr:uid="{00000000-0005-0000-0000-0000A1000000}"/>
    <cellStyle name="표준 5" xfId="148" xr:uid="{00000000-0005-0000-0000-0000A2000000}"/>
    <cellStyle name="표준 6" xfId="149" xr:uid="{00000000-0005-0000-0000-0000A3000000}"/>
    <cellStyle name="표준 7" xfId="150" xr:uid="{00000000-0005-0000-0000-0000A4000000}"/>
    <cellStyle name="표준 8" xfId="151" xr:uid="{00000000-0005-0000-0000-0000A5000000}"/>
    <cellStyle name="표준 9" xfId="152" xr:uid="{00000000-0005-0000-0000-0000A6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111760</xdr:colOff>
      <xdr:row>0</xdr:row>
      <xdr:rowOff>40640</xdr:rowOff>
    </xdr:from>
    <xdr:to>
      <xdr:col>5</xdr:col>
      <xdr:colOff>348614</xdr:colOff>
      <xdr:row>2</xdr:row>
      <xdr:rowOff>81280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429C428-C73F-4610-92C1-0A140D980B61}"/>
            </a:ext>
          </a:extLst>
        </xdr:cNvPr>
        <xdr:cNvSpPr txBox="1"/>
      </xdr:nvSpPr>
      <xdr:spPr>
        <a:xfrm>
          <a:off x="111760" y="40640"/>
          <a:ext cx="8425814" cy="565912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4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2018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 해당하는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훈련구분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일반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지역특화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고숙련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 중 택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</a:p>
        <a:p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훈련비요율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일반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(100~150%) /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지역특화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(100~200%) /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고숙련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(100~300%)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불가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부산지역 과소공급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훈련수요를 반영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부산지역 현안 및 주력산업 관련 등 부산인자위가 필요하다고 심의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의결한 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취업률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채용예정자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수료율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전년도 훈련규모 등 실적을 반영</a:t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대비 신산업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경단녀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 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	</a:t>
          </a: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IT·ICT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서비스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·SW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개발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정보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통신업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콘텐츠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방송산업 등 노동시간 단축으로 일자리 인력수요 증가가 예상되는 직종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⑥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ko-KR" altLang="ko-KR" sz="1050">
            <a:effectLst/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지원장비</a:t>
          </a: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2025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년도 신규 신청 장비 또는 시설은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○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', 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해당사유가 없으면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'-'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표기</a:t>
          </a:r>
          <a:endParaRPr lang="en-US" altLang="ko-KR" sz="1050" b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공동훈련센터 채용예정자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→공동훈련센터 향상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파트너훈련기관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채용예정자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향상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훈련형태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'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유급휴가훈련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훈련과정 특이사항 표기</a:t>
          </a:r>
          <a:endParaRPr lang="ko-KR" altLang="ko-KR" sz="105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한국산업인력공단의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01\&#44277;&#50976;&#54260;&#45908;\Users\2007049\Desktop\'24&#45380;%20&#49324;&#50629;&#44228;&#54925;%20&#49900;&#49324;\2024&#45380;\&#52968;&#49548;_1-1.%20(&#44277;&#53685;)%20(&#48537;&#51076;%202)%20&#50641;&#49472;%20&#49436;&#49885;_2024&#45380;&#46020;%20&#51648;&#50896;&#44552;%20&#46321;%20&#49324;&#50629;&#49888;&#52397;%20&#54788;&#54889;_&#49888;&#52397;&#44592;&#44288;&#477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작성하기"/>
      <sheetName val="기본정보"/>
      <sheetName val="신청총괄"/>
      <sheetName val="지원금 총괄"/>
      <sheetName val="인프라지원금(심사용)"/>
      <sheetName val="인건비"/>
      <sheetName val="일반운영비"/>
      <sheetName val="시설비"/>
      <sheetName val="장비비"/>
      <sheetName val="훈련프로그램개발비"/>
      <sheetName val="과정일람표"/>
      <sheetName val="과정별 세부산출"/>
      <sheetName val="과정운영비_항목별"/>
      <sheetName val="과정운영비_과정별"/>
      <sheetName val="과정별 세부산출(HRD-Net)"/>
      <sheetName val="NCS 기준단가"/>
      <sheetName val="강사"/>
      <sheetName val="코드정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</v>
          </cell>
          <cell r="B6" t="str">
            <v>지산맞과정</v>
          </cell>
          <cell r="C6" t="str">
            <v>한국산업인력공단</v>
          </cell>
          <cell r="E6" t="str">
            <v xml:space="preserve"> 사업관리</v>
          </cell>
          <cell r="F6" t="str">
            <v>01</v>
          </cell>
          <cell r="G6" t="str">
            <v>01</v>
          </cell>
          <cell r="H6" t="str">
            <v>01</v>
          </cell>
          <cell r="I6" t="str">
            <v>01</v>
          </cell>
          <cell r="M6" t="str">
            <v>예시 1 (과정일람표-훈련과정명에 기존의 훈련과정 복사 붙여넣기)</v>
          </cell>
          <cell r="N6" t="str">
            <v>향상</v>
          </cell>
          <cell r="O6" t="str">
            <v>원격대체</v>
          </cell>
          <cell r="P6">
            <v>100</v>
          </cell>
          <cell r="Q6">
            <v>400</v>
          </cell>
          <cell r="R6">
            <v>20</v>
          </cell>
          <cell r="S6">
            <v>2</v>
          </cell>
          <cell r="T6">
            <v>40</v>
          </cell>
          <cell r="U6">
            <v>0</v>
          </cell>
          <cell r="V6" t="str">
            <v>적용</v>
          </cell>
          <cell r="X6" t="str">
            <v>실비(300)</v>
          </cell>
          <cell r="Y6">
            <v>7750</v>
          </cell>
          <cell r="Z6">
            <v>144000000</v>
          </cell>
          <cell r="AA6">
            <v>124000000</v>
          </cell>
          <cell r="AB6">
            <v>20000000</v>
          </cell>
          <cell r="AC6">
            <v>0</v>
          </cell>
          <cell r="AD6" t="str">
            <v>향상</v>
          </cell>
          <cell r="AE6" t="str">
            <v>원격대체</v>
          </cell>
          <cell r="AF6">
            <v>100</v>
          </cell>
          <cell r="AG6">
            <v>400</v>
          </cell>
          <cell r="AH6">
            <v>20</v>
          </cell>
          <cell r="AI6">
            <v>2</v>
          </cell>
          <cell r="AJ6">
            <v>40</v>
          </cell>
          <cell r="AK6">
            <v>0</v>
          </cell>
          <cell r="AL6" t="str">
            <v>적용</v>
          </cell>
          <cell r="AM6">
            <v>0</v>
          </cell>
          <cell r="AN6" t="str">
            <v>실비(300)</v>
          </cell>
          <cell r="AO6">
            <v>3968</v>
          </cell>
        </row>
        <row r="7">
          <cell r="A7">
            <v>2</v>
          </cell>
          <cell r="B7" t="str">
            <v>지산맞과정</v>
          </cell>
          <cell r="C7" t="str">
            <v>한국산업인력공단</v>
          </cell>
          <cell r="E7" t="str">
            <v xml:space="preserve"> 기획사무</v>
          </cell>
          <cell r="F7" t="str">
            <v>02</v>
          </cell>
          <cell r="G7" t="str">
            <v>01</v>
          </cell>
          <cell r="H7" t="str">
            <v>01</v>
          </cell>
          <cell r="I7" t="str">
            <v>01</v>
          </cell>
          <cell r="M7" t="str">
            <v>예시 2 (과정일람표-훈련과정명에 기존의 훈련과정 복사 붙여넣기)</v>
          </cell>
          <cell r="N7" t="str">
            <v>채용예정자</v>
          </cell>
          <cell r="O7" t="str">
            <v>원격대체</v>
          </cell>
          <cell r="P7">
            <v>60</v>
          </cell>
          <cell r="Q7">
            <v>400</v>
          </cell>
          <cell r="R7">
            <v>20</v>
          </cell>
          <cell r="S7">
            <v>2</v>
          </cell>
          <cell r="T7">
            <v>40</v>
          </cell>
          <cell r="U7">
            <v>0</v>
          </cell>
          <cell r="V7" t="str">
            <v>적용</v>
          </cell>
          <cell r="X7" t="str">
            <v>사업주환급</v>
          </cell>
          <cell r="Y7">
            <v>7410</v>
          </cell>
          <cell r="Z7">
            <v>130560000</v>
          </cell>
          <cell r="AA7">
            <v>118560000</v>
          </cell>
          <cell r="AB7">
            <v>12000000</v>
          </cell>
          <cell r="AC7">
            <v>0</v>
          </cell>
          <cell r="AD7" t="str">
            <v>채용예정자</v>
          </cell>
          <cell r="AE7" t="str">
            <v>원격대체</v>
          </cell>
          <cell r="AF7">
            <v>60</v>
          </cell>
          <cell r="AG7">
            <v>400</v>
          </cell>
          <cell r="AH7">
            <v>20</v>
          </cell>
          <cell r="AI7">
            <v>2</v>
          </cell>
          <cell r="AJ7">
            <v>40</v>
          </cell>
          <cell r="AK7">
            <v>0</v>
          </cell>
          <cell r="AL7" t="str">
            <v>적용</v>
          </cell>
          <cell r="AM7">
            <v>0</v>
          </cell>
          <cell r="AN7" t="str">
            <v>사업주환급</v>
          </cell>
          <cell r="AO7">
            <v>7410</v>
          </cell>
        </row>
        <row r="8">
          <cell r="A8">
            <v>3</v>
          </cell>
          <cell r="B8" t="str">
            <v>지산맞과정</v>
          </cell>
          <cell r="C8" t="str">
            <v>한국산업인력공단</v>
          </cell>
          <cell r="E8" t="str">
            <v xml:space="preserve"> 금융</v>
          </cell>
          <cell r="F8" t="str">
            <v>03</v>
          </cell>
          <cell r="G8" t="str">
            <v>01</v>
          </cell>
          <cell r="H8" t="str">
            <v>01</v>
          </cell>
          <cell r="I8" t="str">
            <v>01</v>
          </cell>
          <cell r="M8" t="str">
            <v>예시 3 (과정일람표-훈련과정명에 기존의 훈련과정 복사 붙여넣기)</v>
          </cell>
          <cell r="N8" t="str">
            <v>향상</v>
          </cell>
          <cell r="O8" t="str">
            <v>원격대체</v>
          </cell>
          <cell r="P8">
            <v>20</v>
          </cell>
          <cell r="Q8">
            <v>200</v>
          </cell>
          <cell r="R8">
            <v>20</v>
          </cell>
          <cell r="S8">
            <v>2</v>
          </cell>
          <cell r="T8">
            <v>40</v>
          </cell>
          <cell r="V8" t="str">
            <v>미적용</v>
          </cell>
          <cell r="X8" t="str">
            <v>사업주환급</v>
          </cell>
          <cell r="Y8">
            <v>6360</v>
          </cell>
          <cell r="Z8">
            <v>54880000</v>
          </cell>
          <cell r="AA8">
            <v>50880000</v>
          </cell>
          <cell r="AB8">
            <v>4000000</v>
          </cell>
          <cell r="AC8">
            <v>0</v>
          </cell>
          <cell r="AD8" t="str">
            <v>향상</v>
          </cell>
          <cell r="AE8" t="str">
            <v>원격대체</v>
          </cell>
          <cell r="AF8">
            <v>20</v>
          </cell>
          <cell r="AG8">
            <v>200</v>
          </cell>
          <cell r="AH8">
            <v>20</v>
          </cell>
          <cell r="AI8">
            <v>2</v>
          </cell>
          <cell r="AJ8">
            <v>40</v>
          </cell>
          <cell r="AK8">
            <v>0</v>
          </cell>
          <cell r="AL8" t="str">
            <v>미적용</v>
          </cell>
          <cell r="AM8">
            <v>0</v>
          </cell>
          <cell r="AN8" t="str">
            <v>사업주환급</v>
          </cell>
          <cell r="AO8">
            <v>6360</v>
          </cell>
        </row>
        <row r="9">
          <cell r="A9">
            <v>4</v>
          </cell>
          <cell r="B9" t="str">
            <v>지산맞과정</v>
          </cell>
          <cell r="C9" t="str">
            <v>한국산업인력공단</v>
          </cell>
          <cell r="E9" t="str">
            <v xml:space="preserve"> 학교교육</v>
          </cell>
          <cell r="F9" t="str">
            <v>04</v>
          </cell>
          <cell r="G9" t="str">
            <v>01</v>
          </cell>
          <cell r="H9" t="str">
            <v>01</v>
          </cell>
          <cell r="I9" t="str">
            <v>01</v>
          </cell>
          <cell r="M9" t="str">
            <v>예시 4 (과정일람표-훈련과정명에 기존의 훈련과정 복사 붙여넣기)</v>
          </cell>
          <cell r="N9" t="str">
            <v>향상</v>
          </cell>
          <cell r="O9" t="str">
            <v>원격(C)</v>
          </cell>
          <cell r="P9">
            <v>100</v>
          </cell>
          <cell r="Q9">
            <v>200</v>
          </cell>
          <cell r="R9">
            <v>100</v>
          </cell>
          <cell r="S9">
            <v>2</v>
          </cell>
          <cell r="T9">
            <v>200</v>
          </cell>
          <cell r="V9" t="str">
            <v>적용</v>
          </cell>
          <cell r="X9" t="str">
            <v>사업주환급</v>
          </cell>
          <cell r="Y9">
            <v>2970</v>
          </cell>
          <cell r="Z9">
            <v>218800000</v>
          </cell>
          <cell r="AA9">
            <v>118800000</v>
          </cell>
          <cell r="AB9">
            <v>100000000</v>
          </cell>
          <cell r="AC9">
            <v>0</v>
          </cell>
          <cell r="AD9" t="str">
            <v>향상</v>
          </cell>
          <cell r="AE9" t="str">
            <v>원격(C)</v>
          </cell>
          <cell r="AF9">
            <v>100</v>
          </cell>
          <cell r="AG9">
            <v>200</v>
          </cell>
          <cell r="AH9">
            <v>100</v>
          </cell>
          <cell r="AI9">
            <v>2</v>
          </cell>
          <cell r="AJ9">
            <v>200</v>
          </cell>
          <cell r="AK9">
            <v>0</v>
          </cell>
          <cell r="AL9" t="str">
            <v>적용</v>
          </cell>
          <cell r="AM9">
            <v>0</v>
          </cell>
          <cell r="AN9" t="str">
            <v>사업주환급</v>
          </cell>
          <cell r="AO9" t="e">
            <v>#N/A</v>
          </cell>
        </row>
        <row r="10">
          <cell r="A10">
            <v>5</v>
          </cell>
          <cell r="B10" t="str">
            <v>지산맞과정</v>
          </cell>
          <cell r="C10" t="str">
            <v>한국산업인력공단</v>
          </cell>
          <cell r="E10" t="str">
            <v xml:space="preserve"> 법률</v>
          </cell>
          <cell r="F10" t="str">
            <v>05</v>
          </cell>
          <cell r="G10" t="str">
            <v>01</v>
          </cell>
          <cell r="H10" t="str">
            <v>01</v>
          </cell>
          <cell r="I10" t="str">
            <v>01</v>
          </cell>
          <cell r="N10" t="str">
            <v>채용예정자</v>
          </cell>
          <cell r="O10" t="str">
            <v>집체</v>
          </cell>
          <cell r="P10">
            <v>100</v>
          </cell>
          <cell r="Q10">
            <v>400</v>
          </cell>
          <cell r="R10">
            <v>20</v>
          </cell>
          <cell r="S10">
            <v>2</v>
          </cell>
          <cell r="T10">
            <v>40</v>
          </cell>
          <cell r="U10">
            <v>0</v>
          </cell>
          <cell r="V10" t="str">
            <v>적용</v>
          </cell>
          <cell r="X10" t="str">
            <v>사업주환급</v>
          </cell>
          <cell r="Y10">
            <v>6690</v>
          </cell>
          <cell r="Z10">
            <v>127040000</v>
          </cell>
          <cell r="AA10">
            <v>107040000</v>
          </cell>
          <cell r="AB10">
            <v>20000000</v>
          </cell>
          <cell r="AC10">
            <v>0</v>
          </cell>
          <cell r="AD10" t="str">
            <v>채용예정자</v>
          </cell>
          <cell r="AE10" t="str">
            <v>집체</v>
          </cell>
          <cell r="AF10">
            <v>100</v>
          </cell>
          <cell r="AG10">
            <v>400</v>
          </cell>
          <cell r="AH10">
            <v>20</v>
          </cell>
          <cell r="AI10">
            <v>2</v>
          </cell>
          <cell r="AJ10">
            <v>40</v>
          </cell>
          <cell r="AK10">
            <v>0</v>
          </cell>
          <cell r="AL10" t="str">
            <v>적용</v>
          </cell>
          <cell r="AM10">
            <v>0</v>
          </cell>
          <cell r="AN10" t="str">
            <v>사업주환급</v>
          </cell>
          <cell r="AO10">
            <v>6690</v>
          </cell>
        </row>
        <row r="11">
          <cell r="A11">
            <v>6</v>
          </cell>
          <cell r="B11" t="str">
            <v>지산맞과정</v>
          </cell>
          <cell r="C11" t="str">
            <v>한국산업인력공단</v>
          </cell>
          <cell r="E11" t="str">
            <v xml:space="preserve"> 보건</v>
          </cell>
          <cell r="F11" t="str">
            <v>06</v>
          </cell>
          <cell r="G11" t="str">
            <v>01</v>
          </cell>
          <cell r="H11" t="str">
            <v>01</v>
          </cell>
          <cell r="I11" t="str">
            <v>01</v>
          </cell>
          <cell r="N11" t="str">
            <v>향상</v>
          </cell>
          <cell r="O11" t="str">
            <v>집체</v>
          </cell>
          <cell r="P11">
            <v>60</v>
          </cell>
          <cell r="Q11">
            <v>400</v>
          </cell>
          <cell r="R11">
            <v>20</v>
          </cell>
          <cell r="S11">
            <v>2</v>
          </cell>
          <cell r="T11">
            <v>40</v>
          </cell>
          <cell r="V11" t="str">
            <v>적용</v>
          </cell>
          <cell r="X11" t="str">
            <v>사업주환급</v>
          </cell>
          <cell r="Y11">
            <v>4520</v>
          </cell>
          <cell r="Z11">
            <v>84320000</v>
          </cell>
          <cell r="AA11">
            <v>72320000</v>
          </cell>
          <cell r="AB11">
            <v>12000000</v>
          </cell>
          <cell r="AC11">
            <v>0</v>
          </cell>
          <cell r="AD11" t="str">
            <v>향상</v>
          </cell>
          <cell r="AE11" t="str">
            <v>집체</v>
          </cell>
          <cell r="AF11">
            <v>60</v>
          </cell>
          <cell r="AG11">
            <v>400</v>
          </cell>
          <cell r="AH11">
            <v>20</v>
          </cell>
          <cell r="AI11">
            <v>2</v>
          </cell>
          <cell r="AJ11">
            <v>40</v>
          </cell>
          <cell r="AK11">
            <v>0</v>
          </cell>
          <cell r="AL11" t="str">
            <v>적용</v>
          </cell>
          <cell r="AM11">
            <v>0</v>
          </cell>
          <cell r="AN11" t="str">
            <v>사업주환급</v>
          </cell>
          <cell r="AO11">
            <v>4520</v>
          </cell>
        </row>
        <row r="12">
          <cell r="A12">
            <v>7</v>
          </cell>
          <cell r="B12" t="str">
            <v>지산맞과정</v>
          </cell>
          <cell r="C12" t="str">
            <v>한국산업인력공단</v>
          </cell>
          <cell r="E12" t="str">
            <v xml:space="preserve"> 사회복지</v>
          </cell>
          <cell r="F12" t="str">
            <v>07</v>
          </cell>
          <cell r="G12" t="str">
            <v>01</v>
          </cell>
          <cell r="H12" t="str">
            <v>01</v>
          </cell>
          <cell r="I12" t="str">
            <v>01</v>
          </cell>
          <cell r="T12">
            <v>0</v>
          </cell>
          <cell r="Y12" t="e">
            <v>#N/A</v>
          </cell>
          <cell r="Z12" t="e">
            <v>#N/A</v>
          </cell>
          <cell r="AA12" t="e">
            <v>#N/A</v>
          </cell>
          <cell r="AB12" t="e">
            <v>#N/A</v>
          </cell>
          <cell r="AC12" t="e">
            <v>#N/A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 t="e">
            <v>#N/A</v>
          </cell>
        </row>
        <row r="13">
          <cell r="A13">
            <v>8</v>
          </cell>
          <cell r="B13" t="str">
            <v>지산맞과정</v>
          </cell>
          <cell r="C13" t="str">
            <v>한국산업인력공단</v>
          </cell>
          <cell r="E13" t="str">
            <v xml:space="preserve"> 문화･예술</v>
          </cell>
          <cell r="F13" t="str">
            <v>08</v>
          </cell>
          <cell r="G13" t="str">
            <v>01</v>
          </cell>
          <cell r="H13" t="str">
            <v>01</v>
          </cell>
          <cell r="I13" t="str">
            <v>01</v>
          </cell>
          <cell r="O13" t="str">
            <v>집체</v>
          </cell>
          <cell r="T13">
            <v>0</v>
          </cell>
          <cell r="X13" t="str">
            <v>사업주단가</v>
          </cell>
          <cell r="Y13">
            <v>6440</v>
          </cell>
          <cell r="Z13" t="e">
            <v>#N/A</v>
          </cell>
          <cell r="AA13" t="e">
            <v>#N/A</v>
          </cell>
          <cell r="AB13" t="e">
            <v>#N/A</v>
          </cell>
          <cell r="AC13" t="e">
            <v>#N/A</v>
          </cell>
          <cell r="AD13">
            <v>0</v>
          </cell>
          <cell r="AE13" t="str">
            <v>집체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 t="str">
            <v>사업주단가</v>
          </cell>
          <cell r="AO13">
            <v>6440</v>
          </cell>
        </row>
        <row r="14">
          <cell r="A14">
            <v>9</v>
          </cell>
          <cell r="B14" t="str">
            <v>지산맞과정</v>
          </cell>
          <cell r="C14" t="str">
            <v>한국산업인력공단</v>
          </cell>
          <cell r="E14" t="str">
            <v xml:space="preserve"> 자동차운전･운송</v>
          </cell>
          <cell r="F14" t="str">
            <v>09</v>
          </cell>
          <cell r="G14" t="str">
            <v>01</v>
          </cell>
          <cell r="H14" t="str">
            <v>01</v>
          </cell>
          <cell r="I14" t="str">
            <v>01</v>
          </cell>
          <cell r="T14">
            <v>0</v>
          </cell>
          <cell r="Y14" t="e">
            <v>#N/A</v>
          </cell>
          <cell r="Z14" t="e">
            <v>#N/A</v>
          </cell>
          <cell r="AA14" t="e">
            <v>#N/A</v>
          </cell>
          <cell r="AB14" t="e">
            <v>#N/A</v>
          </cell>
          <cell r="AC14" t="e">
            <v>#N/A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 t="e">
            <v>#N/A</v>
          </cell>
        </row>
        <row r="15">
          <cell r="A15">
            <v>10</v>
          </cell>
          <cell r="B15" t="str">
            <v>지산맞과정</v>
          </cell>
          <cell r="C15" t="str">
            <v>한국산업인력공단</v>
          </cell>
          <cell r="E15" t="str">
            <v xml:space="preserve"> 영업</v>
          </cell>
          <cell r="F15" t="str">
            <v>10</v>
          </cell>
          <cell r="G15" t="str">
            <v>01</v>
          </cell>
          <cell r="H15" t="str">
            <v>01</v>
          </cell>
          <cell r="I15" t="str">
            <v>01</v>
          </cell>
          <cell r="T15">
            <v>0</v>
          </cell>
          <cell r="Y15" t="e">
            <v>#N/A</v>
          </cell>
          <cell r="Z15" t="e">
            <v>#N/A</v>
          </cell>
          <cell r="AA15" t="e">
            <v>#N/A</v>
          </cell>
          <cell r="AB15" t="e">
            <v>#N/A</v>
          </cell>
          <cell r="AC15" t="e">
            <v>#N/A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 t="e">
            <v>#N/A</v>
          </cell>
        </row>
        <row r="16">
          <cell r="A16">
            <v>11</v>
          </cell>
          <cell r="B16" t="str">
            <v>지산맞과정</v>
          </cell>
          <cell r="C16" t="str">
            <v>한국산업인력공단</v>
          </cell>
          <cell r="E16" t="str">
            <v xml:space="preserve"> 경비</v>
          </cell>
          <cell r="F16" t="str">
            <v>11</v>
          </cell>
          <cell r="G16" t="str">
            <v>01</v>
          </cell>
          <cell r="H16" t="str">
            <v>01</v>
          </cell>
          <cell r="I16" t="str">
            <v>01</v>
          </cell>
          <cell r="T16">
            <v>0</v>
          </cell>
          <cell r="Y16" t="e">
            <v>#N/A</v>
          </cell>
          <cell r="Z16" t="e">
            <v>#N/A</v>
          </cell>
          <cell r="AA16" t="e">
            <v>#N/A</v>
          </cell>
          <cell r="AB16" t="e">
            <v>#N/A</v>
          </cell>
          <cell r="AC16" t="e">
            <v>#N/A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 t="e">
            <v>#N/A</v>
          </cell>
        </row>
        <row r="17">
          <cell r="A17">
            <v>12</v>
          </cell>
          <cell r="B17" t="str">
            <v>지산맞과정</v>
          </cell>
          <cell r="C17" t="str">
            <v>한국산업인력공단</v>
          </cell>
          <cell r="E17" t="str">
            <v xml:space="preserve"> 이･미용</v>
          </cell>
          <cell r="F17" t="str">
            <v>12</v>
          </cell>
          <cell r="G17" t="str">
            <v>01</v>
          </cell>
          <cell r="H17" t="str">
            <v>01</v>
          </cell>
          <cell r="I17" t="str">
            <v>01</v>
          </cell>
          <cell r="T17">
            <v>0</v>
          </cell>
          <cell r="Y17" t="e">
            <v>#N/A</v>
          </cell>
          <cell r="Z17" t="e">
            <v>#N/A</v>
          </cell>
          <cell r="AA17" t="e">
            <v>#N/A</v>
          </cell>
          <cell r="AB17" t="e">
            <v>#N/A</v>
          </cell>
          <cell r="AC17" t="e">
            <v>#N/A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 t="e">
            <v>#N/A</v>
          </cell>
        </row>
        <row r="18">
          <cell r="A18">
            <v>13</v>
          </cell>
          <cell r="B18" t="str">
            <v>지산맞과정</v>
          </cell>
          <cell r="C18" t="str">
            <v>한국산업인력공단</v>
          </cell>
          <cell r="E18" t="str">
            <v xml:space="preserve"> 식음료조리･서비스</v>
          </cell>
          <cell r="F18" t="str">
            <v>13</v>
          </cell>
          <cell r="G18" t="str">
            <v>01</v>
          </cell>
          <cell r="H18" t="str">
            <v>01</v>
          </cell>
          <cell r="I18" t="str">
            <v>01</v>
          </cell>
          <cell r="T18">
            <v>0</v>
          </cell>
          <cell r="Y18" t="e">
            <v>#N/A</v>
          </cell>
          <cell r="Z18" t="e">
            <v>#N/A</v>
          </cell>
          <cell r="AA18" t="e">
            <v>#N/A</v>
          </cell>
          <cell r="AB18" t="e">
            <v>#N/A</v>
          </cell>
          <cell r="AC18" t="e">
            <v>#N/A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 t="e">
            <v>#N/A</v>
          </cell>
        </row>
        <row r="19">
          <cell r="A19">
            <v>14</v>
          </cell>
          <cell r="B19" t="str">
            <v>지산맞과정</v>
          </cell>
          <cell r="C19" t="str">
            <v>한국산업인력공단</v>
          </cell>
          <cell r="E19" t="str">
            <v xml:space="preserve"> 건설공사관리</v>
          </cell>
          <cell r="F19" t="str">
            <v>14</v>
          </cell>
          <cell r="G19" t="str">
            <v>01</v>
          </cell>
          <cell r="H19" t="str">
            <v>01</v>
          </cell>
          <cell r="I19" t="str">
            <v>01</v>
          </cell>
          <cell r="T19">
            <v>0</v>
          </cell>
          <cell r="Y19" t="e">
            <v>#N/A</v>
          </cell>
          <cell r="Z19" t="e">
            <v>#N/A</v>
          </cell>
          <cell r="AA19" t="e">
            <v>#N/A</v>
          </cell>
          <cell r="AB19" t="e">
            <v>#N/A</v>
          </cell>
          <cell r="AC19" t="e">
            <v>#N/A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 t="e">
            <v>#N/A</v>
          </cell>
        </row>
        <row r="20">
          <cell r="A20">
            <v>15</v>
          </cell>
          <cell r="B20" t="str">
            <v>지산맞과정</v>
          </cell>
          <cell r="C20" t="str">
            <v>한국산업인력공단</v>
          </cell>
          <cell r="E20" t="str">
            <v xml:space="preserve"> 기계설계</v>
          </cell>
          <cell r="F20" t="str">
            <v>15</v>
          </cell>
          <cell r="G20" t="str">
            <v>01</v>
          </cell>
          <cell r="H20" t="str">
            <v>01</v>
          </cell>
          <cell r="I20" t="str">
            <v>01</v>
          </cell>
          <cell r="T20">
            <v>0</v>
          </cell>
          <cell r="Y20" t="e">
            <v>#N/A</v>
          </cell>
          <cell r="Z20" t="e">
            <v>#N/A</v>
          </cell>
          <cell r="AA20" t="e">
            <v>#N/A</v>
          </cell>
          <cell r="AB20" t="e">
            <v>#N/A</v>
          </cell>
          <cell r="AC20" t="e">
            <v>#N/A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 t="e">
            <v>#N/A</v>
          </cell>
        </row>
        <row r="21">
          <cell r="A21">
            <v>16</v>
          </cell>
          <cell r="B21" t="str">
            <v>지산맞과정</v>
          </cell>
          <cell r="C21" t="str">
            <v>한국산업인력공단</v>
          </cell>
          <cell r="E21" t="str">
            <v xml:space="preserve"> 금속재료</v>
          </cell>
          <cell r="F21" t="str">
            <v>16</v>
          </cell>
          <cell r="G21" t="str">
            <v>01</v>
          </cell>
          <cell r="H21" t="str">
            <v>01</v>
          </cell>
          <cell r="I21" t="str">
            <v>01</v>
          </cell>
          <cell r="T21">
            <v>0</v>
          </cell>
          <cell r="Y21" t="e">
            <v>#N/A</v>
          </cell>
          <cell r="Z21" t="e">
            <v>#N/A</v>
          </cell>
          <cell r="AA21" t="e">
            <v>#N/A</v>
          </cell>
          <cell r="AB21" t="e">
            <v>#N/A</v>
          </cell>
          <cell r="AC21" t="e">
            <v>#N/A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 t="e">
            <v>#N/A</v>
          </cell>
        </row>
        <row r="22">
          <cell r="A22">
            <v>17</v>
          </cell>
          <cell r="B22" t="str">
            <v>지산맞과정</v>
          </cell>
          <cell r="C22" t="str">
            <v>한국산업인력공단</v>
          </cell>
          <cell r="E22" t="str">
            <v xml:space="preserve"> 화학‧ 바이오 공통 </v>
          </cell>
          <cell r="F22" t="str">
            <v>17</v>
          </cell>
          <cell r="G22" t="str">
            <v>01</v>
          </cell>
          <cell r="H22" t="str">
            <v>01</v>
          </cell>
          <cell r="I22" t="str">
            <v>01</v>
          </cell>
          <cell r="T22">
            <v>0</v>
          </cell>
          <cell r="Y22" t="e">
            <v>#N/A</v>
          </cell>
          <cell r="Z22" t="e">
            <v>#N/A</v>
          </cell>
          <cell r="AA22" t="e">
            <v>#N/A</v>
          </cell>
          <cell r="AB22" t="e">
            <v>#N/A</v>
          </cell>
          <cell r="AC22" t="e">
            <v>#N/A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 t="e">
            <v>#N/A</v>
          </cell>
        </row>
        <row r="23">
          <cell r="A23">
            <v>18</v>
          </cell>
          <cell r="B23" t="str">
            <v>지산맞과정</v>
          </cell>
          <cell r="C23" t="str">
            <v>한국산업인력공단</v>
          </cell>
          <cell r="E23" t="str">
            <v xml:space="preserve"> 섬유제조</v>
          </cell>
          <cell r="F23" t="str">
            <v>18</v>
          </cell>
          <cell r="G23" t="str">
            <v>01</v>
          </cell>
          <cell r="H23" t="str">
            <v>01</v>
          </cell>
          <cell r="I23" t="str">
            <v>01</v>
          </cell>
          <cell r="T23">
            <v>0</v>
          </cell>
          <cell r="Y23" t="e">
            <v>#N/A</v>
          </cell>
          <cell r="Z23" t="e">
            <v>#N/A</v>
          </cell>
          <cell r="AA23" t="e">
            <v>#N/A</v>
          </cell>
          <cell r="AB23" t="e">
            <v>#N/A</v>
          </cell>
          <cell r="AC23" t="e">
            <v>#N/A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 t="e">
            <v>#N/A</v>
          </cell>
        </row>
        <row r="24">
          <cell r="A24">
            <v>19</v>
          </cell>
          <cell r="B24" t="str">
            <v>지산맞과정</v>
          </cell>
          <cell r="C24" t="str">
            <v>한국산업인력공단</v>
          </cell>
          <cell r="E24" t="str">
            <v xml:space="preserve"> 전기</v>
          </cell>
          <cell r="F24" t="str">
            <v>19</v>
          </cell>
          <cell r="G24" t="str">
            <v>01</v>
          </cell>
          <cell r="H24" t="str">
            <v>01</v>
          </cell>
          <cell r="I24" t="str">
            <v>01</v>
          </cell>
          <cell r="T24">
            <v>0</v>
          </cell>
          <cell r="Y24" t="e">
            <v>#N/A</v>
          </cell>
          <cell r="Z24" t="e">
            <v>#N/A</v>
          </cell>
          <cell r="AA24" t="e">
            <v>#N/A</v>
          </cell>
          <cell r="AB24" t="e">
            <v>#N/A</v>
          </cell>
          <cell r="AC24" t="e">
            <v>#N/A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 t="e">
            <v>#N/A</v>
          </cell>
        </row>
        <row r="25">
          <cell r="A25">
            <v>20</v>
          </cell>
          <cell r="B25" t="str">
            <v>지산맞과정</v>
          </cell>
          <cell r="C25" t="str">
            <v>한국산업인력공단</v>
          </cell>
          <cell r="E25" t="str">
            <v xml:space="preserve"> 정보기술</v>
          </cell>
          <cell r="F25" t="str">
            <v>20</v>
          </cell>
          <cell r="G25" t="str">
            <v>01</v>
          </cell>
          <cell r="H25" t="str">
            <v>01</v>
          </cell>
          <cell r="I25" t="str">
            <v>01</v>
          </cell>
          <cell r="T25">
            <v>0</v>
          </cell>
          <cell r="Y25" t="e">
            <v>#N/A</v>
          </cell>
          <cell r="Z25" t="e">
            <v>#N/A</v>
          </cell>
          <cell r="AA25" t="e">
            <v>#N/A</v>
          </cell>
          <cell r="AB25" t="e">
            <v>#N/A</v>
          </cell>
          <cell r="AC25" t="e">
            <v>#N/A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 t="e">
            <v>#N/A</v>
          </cell>
        </row>
        <row r="26">
          <cell r="A26">
            <v>21</v>
          </cell>
          <cell r="B26" t="str">
            <v>지산맞과정</v>
          </cell>
          <cell r="C26" t="str">
            <v>한국산업인력공단</v>
          </cell>
          <cell r="E26" t="str">
            <v xml:space="preserve"> 식품가공</v>
          </cell>
          <cell r="F26" t="str">
            <v>21</v>
          </cell>
          <cell r="G26" t="str">
            <v>01</v>
          </cell>
          <cell r="H26" t="str">
            <v>01</v>
          </cell>
          <cell r="I26" t="str">
            <v>01</v>
          </cell>
          <cell r="T26">
            <v>0</v>
          </cell>
          <cell r="Y26" t="e">
            <v>#N/A</v>
          </cell>
          <cell r="Z26" t="e">
            <v>#N/A</v>
          </cell>
          <cell r="AA26" t="e">
            <v>#N/A</v>
          </cell>
          <cell r="AB26" t="e">
            <v>#N/A</v>
          </cell>
          <cell r="AC26" t="e">
            <v>#N/A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 t="e">
            <v>#N/A</v>
          </cell>
        </row>
        <row r="27">
          <cell r="A27">
            <v>22</v>
          </cell>
          <cell r="B27" t="str">
            <v>지산맞과정</v>
          </cell>
          <cell r="C27" t="str">
            <v>한국산업인력공단</v>
          </cell>
          <cell r="E27" t="str">
            <v xml:space="preserve"> 인쇄･출판</v>
          </cell>
          <cell r="F27" t="str">
            <v>22</v>
          </cell>
          <cell r="G27" t="str">
            <v>01</v>
          </cell>
          <cell r="H27" t="str">
            <v>01</v>
          </cell>
          <cell r="I27" t="str">
            <v>01</v>
          </cell>
          <cell r="T27">
            <v>0</v>
          </cell>
          <cell r="Y27" t="e">
            <v>#N/A</v>
          </cell>
          <cell r="Z27" t="e">
            <v>#N/A</v>
          </cell>
          <cell r="AA27" t="e">
            <v>#N/A</v>
          </cell>
          <cell r="AB27" t="e">
            <v>#N/A</v>
          </cell>
          <cell r="AC27" t="e">
            <v>#N/A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 t="e">
            <v>#N/A</v>
          </cell>
        </row>
        <row r="28">
          <cell r="A28">
            <v>23</v>
          </cell>
          <cell r="B28" t="str">
            <v>지산맞과정</v>
          </cell>
          <cell r="C28" t="str">
            <v>한국산업인력공단</v>
          </cell>
          <cell r="E28" t="str">
            <v xml:space="preserve"> 산업환경</v>
          </cell>
          <cell r="F28" t="str">
            <v>23</v>
          </cell>
          <cell r="G28" t="str">
            <v>01</v>
          </cell>
          <cell r="H28" t="str">
            <v>01</v>
          </cell>
          <cell r="I28" t="str">
            <v>01</v>
          </cell>
          <cell r="T28">
            <v>0</v>
          </cell>
          <cell r="Y28" t="e">
            <v>#N/A</v>
          </cell>
          <cell r="Z28" t="e">
            <v>#N/A</v>
          </cell>
          <cell r="AA28" t="e">
            <v>#N/A</v>
          </cell>
          <cell r="AB28" t="e">
            <v>#N/A</v>
          </cell>
          <cell r="AC28" t="e">
            <v>#N/A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 t="e">
            <v>#N/A</v>
          </cell>
        </row>
        <row r="29">
          <cell r="A29">
            <v>24</v>
          </cell>
          <cell r="B29" t="str">
            <v>지산맞과정</v>
          </cell>
          <cell r="C29" t="str">
            <v>한국산업인력공단</v>
          </cell>
          <cell r="E29" t="str">
            <v xml:space="preserve"> 농업</v>
          </cell>
          <cell r="F29" t="str">
            <v>24</v>
          </cell>
          <cell r="G29" t="str">
            <v>01</v>
          </cell>
          <cell r="H29" t="str">
            <v>01</v>
          </cell>
          <cell r="I29" t="str">
            <v>01</v>
          </cell>
          <cell r="T29">
            <v>0</v>
          </cell>
          <cell r="Y29" t="e">
            <v>#N/A</v>
          </cell>
          <cell r="Z29" t="e">
            <v>#N/A</v>
          </cell>
          <cell r="AA29" t="e">
            <v>#N/A</v>
          </cell>
          <cell r="AB29" t="e">
            <v>#N/A</v>
          </cell>
          <cell r="AC29" t="e">
            <v>#N/A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 t="e">
            <v>#N/A</v>
          </cell>
        </row>
        <row r="30">
          <cell r="A30">
            <v>25</v>
          </cell>
          <cell r="B30" t="str">
            <v>지산맞과정</v>
          </cell>
          <cell r="C30" t="str">
            <v>한국산업인력공단</v>
          </cell>
          <cell r="E30" t="e">
            <v>#N/A</v>
          </cell>
          <cell r="F30" t="str">
            <v>25</v>
          </cell>
          <cell r="G30" t="str">
            <v>01</v>
          </cell>
          <cell r="H30" t="str">
            <v>01</v>
          </cell>
          <cell r="I30" t="str">
            <v>01</v>
          </cell>
          <cell r="T30">
            <v>0</v>
          </cell>
          <cell r="Y30" t="e">
            <v>#N/A</v>
          </cell>
          <cell r="Z30" t="e">
            <v>#N/A</v>
          </cell>
          <cell r="AA30" t="e">
            <v>#N/A</v>
          </cell>
          <cell r="AB30" t="e">
            <v>#N/A</v>
          </cell>
          <cell r="AC30" t="e">
            <v>#N/A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 t="e">
            <v>#N/A</v>
          </cell>
        </row>
        <row r="31">
          <cell r="A31">
            <v>26</v>
          </cell>
          <cell r="B31" t="str">
            <v>지산맞과정</v>
          </cell>
          <cell r="C31" t="str">
            <v>한국산업인력공단</v>
          </cell>
          <cell r="E31" t="e">
            <v>#N/A</v>
          </cell>
          <cell r="T31">
            <v>0</v>
          </cell>
          <cell r="Y31" t="e">
            <v>#N/A</v>
          </cell>
          <cell r="Z31" t="e">
            <v>#N/A</v>
          </cell>
          <cell r="AA31" t="e">
            <v>#N/A</v>
          </cell>
          <cell r="AB31" t="e">
            <v>#N/A</v>
          </cell>
          <cell r="AC31" t="e">
            <v>#N/A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 t="e">
            <v>#N/A</v>
          </cell>
        </row>
        <row r="32">
          <cell r="A32">
            <v>27</v>
          </cell>
          <cell r="B32" t="str">
            <v>지산맞과정</v>
          </cell>
          <cell r="C32" t="str">
            <v>한국산업인력공단</v>
          </cell>
          <cell r="E32" t="e">
            <v>#N/A</v>
          </cell>
          <cell r="T32">
            <v>0</v>
          </cell>
          <cell r="Y32" t="e">
            <v>#N/A</v>
          </cell>
          <cell r="Z32" t="e">
            <v>#N/A</v>
          </cell>
          <cell r="AA32" t="e">
            <v>#N/A</v>
          </cell>
          <cell r="AB32" t="e">
            <v>#N/A</v>
          </cell>
          <cell r="AC32" t="e">
            <v>#N/A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 t="e">
            <v>#N/A</v>
          </cell>
        </row>
        <row r="33">
          <cell r="A33">
            <v>28</v>
          </cell>
          <cell r="B33" t="str">
            <v>지산맞과정</v>
          </cell>
          <cell r="C33" t="str">
            <v>한국산업인력공단</v>
          </cell>
          <cell r="E33" t="e">
            <v>#N/A</v>
          </cell>
          <cell r="T33">
            <v>0</v>
          </cell>
          <cell r="Y33" t="e">
            <v>#N/A</v>
          </cell>
          <cell r="Z33" t="e">
            <v>#N/A</v>
          </cell>
          <cell r="AA33" t="e">
            <v>#N/A</v>
          </cell>
          <cell r="AB33" t="e">
            <v>#N/A</v>
          </cell>
          <cell r="AC33" t="e">
            <v>#N/A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 t="e">
            <v>#N/A</v>
          </cell>
        </row>
        <row r="34">
          <cell r="A34">
            <v>29</v>
          </cell>
          <cell r="B34" t="str">
            <v>지산맞과정</v>
          </cell>
          <cell r="C34" t="str">
            <v>한국산업인력공단</v>
          </cell>
          <cell r="E34" t="e">
            <v>#N/A</v>
          </cell>
          <cell r="T34">
            <v>0</v>
          </cell>
          <cell r="Y34" t="e">
            <v>#N/A</v>
          </cell>
          <cell r="Z34" t="e">
            <v>#N/A</v>
          </cell>
          <cell r="AA34" t="e">
            <v>#N/A</v>
          </cell>
          <cell r="AB34" t="e">
            <v>#N/A</v>
          </cell>
          <cell r="AC34" t="e">
            <v>#N/A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 t="e">
            <v>#N/A</v>
          </cell>
        </row>
        <row r="35">
          <cell r="A35">
            <v>30</v>
          </cell>
          <cell r="B35" t="str">
            <v>지산맞과정</v>
          </cell>
          <cell r="C35" t="str">
            <v>한국산업인력공단</v>
          </cell>
          <cell r="E35" t="e">
            <v>#N/A</v>
          </cell>
          <cell r="T35">
            <v>0</v>
          </cell>
          <cell r="Y35" t="e">
            <v>#N/A</v>
          </cell>
          <cell r="Z35" t="e">
            <v>#N/A</v>
          </cell>
          <cell r="AA35" t="e">
            <v>#N/A</v>
          </cell>
          <cell r="AB35" t="e">
            <v>#N/A</v>
          </cell>
          <cell r="AC35" t="e">
            <v>#N/A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 t="e">
            <v>#N/A</v>
          </cell>
        </row>
        <row r="36">
          <cell r="A36">
            <v>31</v>
          </cell>
          <cell r="B36" t="str">
            <v>지산맞과정</v>
          </cell>
          <cell r="C36" t="str">
            <v>한국산업인력공단</v>
          </cell>
          <cell r="E36" t="e">
            <v>#N/A</v>
          </cell>
          <cell r="T36">
            <v>0</v>
          </cell>
          <cell r="Y36" t="e">
            <v>#N/A</v>
          </cell>
          <cell r="Z36" t="e">
            <v>#N/A</v>
          </cell>
          <cell r="AA36" t="e">
            <v>#N/A</v>
          </cell>
          <cell r="AB36" t="e">
            <v>#N/A</v>
          </cell>
          <cell r="AC36" t="e">
            <v>#N/A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 t="e">
            <v>#N/A</v>
          </cell>
        </row>
        <row r="37">
          <cell r="A37">
            <v>32</v>
          </cell>
          <cell r="B37" t="str">
            <v>지산맞과정</v>
          </cell>
          <cell r="C37" t="str">
            <v>한국산업인력공단</v>
          </cell>
          <cell r="E37" t="e">
            <v>#N/A</v>
          </cell>
          <cell r="T37">
            <v>0</v>
          </cell>
          <cell r="Y37" t="e">
            <v>#N/A</v>
          </cell>
          <cell r="Z37" t="e">
            <v>#N/A</v>
          </cell>
          <cell r="AA37" t="e">
            <v>#N/A</v>
          </cell>
          <cell r="AB37" t="e">
            <v>#N/A</v>
          </cell>
          <cell r="AC37" t="e">
            <v>#N/A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 t="e">
            <v>#N/A</v>
          </cell>
        </row>
        <row r="38">
          <cell r="A38">
            <v>33</v>
          </cell>
          <cell r="B38" t="str">
            <v>지산맞과정</v>
          </cell>
          <cell r="C38" t="str">
            <v>한국산업인력공단</v>
          </cell>
          <cell r="E38" t="e">
            <v>#N/A</v>
          </cell>
          <cell r="T38">
            <v>0</v>
          </cell>
          <cell r="Y38" t="e">
            <v>#N/A</v>
          </cell>
          <cell r="Z38" t="e">
            <v>#N/A</v>
          </cell>
          <cell r="AA38" t="e">
            <v>#N/A</v>
          </cell>
          <cell r="AB38" t="e">
            <v>#N/A</v>
          </cell>
          <cell r="AC38" t="e">
            <v>#N/A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 t="e">
            <v>#N/A</v>
          </cell>
        </row>
        <row r="39">
          <cell r="A39">
            <v>34</v>
          </cell>
          <cell r="B39" t="str">
            <v>지산맞과정</v>
          </cell>
          <cell r="C39" t="str">
            <v>한국산업인력공단</v>
          </cell>
          <cell r="E39" t="e">
            <v>#N/A</v>
          </cell>
          <cell r="T39">
            <v>0</v>
          </cell>
          <cell r="Y39" t="e">
            <v>#N/A</v>
          </cell>
          <cell r="Z39" t="e">
            <v>#N/A</v>
          </cell>
          <cell r="AA39" t="e">
            <v>#N/A</v>
          </cell>
          <cell r="AB39" t="e">
            <v>#N/A</v>
          </cell>
          <cell r="AC39" t="e">
            <v>#N/A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 t="e">
            <v>#N/A</v>
          </cell>
        </row>
        <row r="40">
          <cell r="A40">
            <v>35</v>
          </cell>
          <cell r="B40" t="str">
            <v>지산맞과정</v>
          </cell>
          <cell r="C40" t="str">
            <v>한국산업인력공단</v>
          </cell>
          <cell r="E40" t="e">
            <v>#N/A</v>
          </cell>
          <cell r="T40">
            <v>0</v>
          </cell>
          <cell r="Y40" t="e">
            <v>#N/A</v>
          </cell>
          <cell r="Z40" t="e">
            <v>#N/A</v>
          </cell>
          <cell r="AA40" t="e">
            <v>#N/A</v>
          </cell>
          <cell r="AB40" t="e">
            <v>#N/A</v>
          </cell>
          <cell r="AC40" t="e">
            <v>#N/A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 t="e">
            <v>#N/A</v>
          </cell>
        </row>
        <row r="41">
          <cell r="A41">
            <v>36</v>
          </cell>
          <cell r="B41" t="str">
            <v>지산맞과정</v>
          </cell>
          <cell r="C41" t="str">
            <v>한국산업인력공단</v>
          </cell>
          <cell r="E41" t="e">
            <v>#N/A</v>
          </cell>
          <cell r="T41">
            <v>0</v>
          </cell>
          <cell r="Y41" t="e">
            <v>#N/A</v>
          </cell>
          <cell r="Z41" t="e">
            <v>#N/A</v>
          </cell>
          <cell r="AA41" t="e">
            <v>#N/A</v>
          </cell>
          <cell r="AB41" t="e">
            <v>#N/A</v>
          </cell>
          <cell r="AC41" t="e">
            <v>#N/A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 t="e">
            <v>#N/A</v>
          </cell>
        </row>
        <row r="42">
          <cell r="A42">
            <v>37</v>
          </cell>
          <cell r="B42" t="str">
            <v>지산맞과정</v>
          </cell>
          <cell r="C42" t="str">
            <v>한국산업인력공단</v>
          </cell>
          <cell r="E42" t="e">
            <v>#N/A</v>
          </cell>
          <cell r="T42">
            <v>0</v>
          </cell>
          <cell r="Y42" t="e">
            <v>#N/A</v>
          </cell>
          <cell r="Z42" t="e">
            <v>#N/A</v>
          </cell>
          <cell r="AA42" t="e">
            <v>#N/A</v>
          </cell>
          <cell r="AB42" t="e">
            <v>#N/A</v>
          </cell>
          <cell r="AC42" t="e">
            <v>#N/A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 t="e">
            <v>#N/A</v>
          </cell>
        </row>
        <row r="43">
          <cell r="A43">
            <v>38</v>
          </cell>
          <cell r="B43" t="str">
            <v>지산맞과정</v>
          </cell>
          <cell r="C43" t="str">
            <v>한국산업인력공단</v>
          </cell>
          <cell r="E43" t="e">
            <v>#N/A</v>
          </cell>
          <cell r="T43">
            <v>0</v>
          </cell>
          <cell r="Y43" t="e">
            <v>#N/A</v>
          </cell>
          <cell r="Z43" t="e">
            <v>#N/A</v>
          </cell>
          <cell r="AA43" t="e">
            <v>#N/A</v>
          </cell>
          <cell r="AB43" t="e">
            <v>#N/A</v>
          </cell>
          <cell r="AC43" t="e">
            <v>#N/A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 t="e">
            <v>#N/A</v>
          </cell>
        </row>
        <row r="44">
          <cell r="A44">
            <v>39</v>
          </cell>
          <cell r="B44" t="str">
            <v>지산맞과정</v>
          </cell>
          <cell r="C44" t="str">
            <v>한국산업인력공단</v>
          </cell>
          <cell r="E44" t="e">
            <v>#N/A</v>
          </cell>
          <cell r="T44">
            <v>0</v>
          </cell>
          <cell r="Y44" t="e">
            <v>#N/A</v>
          </cell>
          <cell r="Z44" t="e">
            <v>#N/A</v>
          </cell>
          <cell r="AA44" t="e">
            <v>#N/A</v>
          </cell>
          <cell r="AB44" t="e">
            <v>#N/A</v>
          </cell>
          <cell r="AC44" t="e">
            <v>#N/A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 t="e">
            <v>#N/A</v>
          </cell>
        </row>
        <row r="45">
          <cell r="A45">
            <v>40</v>
          </cell>
          <cell r="B45" t="str">
            <v>지산맞과정</v>
          </cell>
          <cell r="C45" t="str">
            <v>한국산업인력공단</v>
          </cell>
          <cell r="E45" t="e">
            <v>#N/A</v>
          </cell>
          <cell r="T45">
            <v>0</v>
          </cell>
          <cell r="Y45" t="e">
            <v>#N/A</v>
          </cell>
          <cell r="Z45" t="e">
            <v>#N/A</v>
          </cell>
          <cell r="AA45" t="e">
            <v>#N/A</v>
          </cell>
          <cell r="AB45" t="e">
            <v>#N/A</v>
          </cell>
          <cell r="AC45" t="e">
            <v>#N/A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 t="e">
            <v>#N/A</v>
          </cell>
        </row>
        <row r="46">
          <cell r="A46">
            <v>41</v>
          </cell>
          <cell r="B46" t="str">
            <v>지산맞과정</v>
          </cell>
          <cell r="C46" t="str">
            <v>한국산업인력공단</v>
          </cell>
          <cell r="E46" t="e">
            <v>#N/A</v>
          </cell>
          <cell r="T46">
            <v>0</v>
          </cell>
          <cell r="Y46" t="e">
            <v>#N/A</v>
          </cell>
          <cell r="Z46" t="e">
            <v>#N/A</v>
          </cell>
          <cell r="AA46" t="e">
            <v>#N/A</v>
          </cell>
          <cell r="AB46" t="e">
            <v>#N/A</v>
          </cell>
          <cell r="AC46" t="e">
            <v>#N/A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 t="e">
            <v>#N/A</v>
          </cell>
        </row>
        <row r="47">
          <cell r="A47">
            <v>42</v>
          </cell>
          <cell r="B47" t="str">
            <v>지산맞과정</v>
          </cell>
          <cell r="C47" t="str">
            <v>한국산업인력공단</v>
          </cell>
          <cell r="E47" t="e">
            <v>#N/A</v>
          </cell>
          <cell r="T47">
            <v>0</v>
          </cell>
          <cell r="Y47" t="e">
            <v>#N/A</v>
          </cell>
          <cell r="Z47" t="e">
            <v>#N/A</v>
          </cell>
          <cell r="AA47" t="e">
            <v>#N/A</v>
          </cell>
          <cell r="AB47" t="e">
            <v>#N/A</v>
          </cell>
          <cell r="AC47" t="e">
            <v>#N/A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 t="e">
            <v>#N/A</v>
          </cell>
        </row>
        <row r="48">
          <cell r="A48">
            <v>43</v>
          </cell>
          <cell r="B48" t="str">
            <v>지산맞과정</v>
          </cell>
          <cell r="C48" t="str">
            <v>한국산업인력공단</v>
          </cell>
          <cell r="E48" t="e">
            <v>#N/A</v>
          </cell>
          <cell r="T48">
            <v>0</v>
          </cell>
          <cell r="Y48" t="e">
            <v>#N/A</v>
          </cell>
          <cell r="Z48" t="e">
            <v>#N/A</v>
          </cell>
          <cell r="AA48" t="e">
            <v>#N/A</v>
          </cell>
          <cell r="AB48" t="e">
            <v>#N/A</v>
          </cell>
          <cell r="AC48" t="e">
            <v>#N/A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 t="e">
            <v>#N/A</v>
          </cell>
        </row>
        <row r="49">
          <cell r="A49">
            <v>44</v>
          </cell>
          <cell r="B49" t="str">
            <v>지산맞과정</v>
          </cell>
          <cell r="C49" t="str">
            <v>한국산업인력공단</v>
          </cell>
          <cell r="E49" t="e">
            <v>#N/A</v>
          </cell>
          <cell r="T49">
            <v>0</v>
          </cell>
          <cell r="Y49" t="e">
            <v>#N/A</v>
          </cell>
          <cell r="Z49" t="e">
            <v>#N/A</v>
          </cell>
          <cell r="AA49" t="e">
            <v>#N/A</v>
          </cell>
          <cell r="AB49" t="e">
            <v>#N/A</v>
          </cell>
          <cell r="AC49" t="e">
            <v>#N/A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 t="e">
            <v>#N/A</v>
          </cell>
        </row>
        <row r="50">
          <cell r="A50">
            <v>45</v>
          </cell>
          <cell r="B50" t="str">
            <v>지산맞과정</v>
          </cell>
          <cell r="C50" t="str">
            <v>한국산업인력공단</v>
          </cell>
          <cell r="E50" t="e">
            <v>#N/A</v>
          </cell>
          <cell r="T50">
            <v>0</v>
          </cell>
          <cell r="Y50" t="e">
            <v>#N/A</v>
          </cell>
          <cell r="Z50" t="e">
            <v>#N/A</v>
          </cell>
          <cell r="AA50" t="e">
            <v>#N/A</v>
          </cell>
          <cell r="AB50" t="e">
            <v>#N/A</v>
          </cell>
          <cell r="AC50" t="e">
            <v>#N/A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 t="e">
            <v>#N/A</v>
          </cell>
        </row>
        <row r="51">
          <cell r="A51">
            <v>46</v>
          </cell>
          <cell r="B51" t="str">
            <v>지산맞과정</v>
          </cell>
          <cell r="C51" t="str">
            <v>한국산업인력공단</v>
          </cell>
          <cell r="E51" t="e">
            <v>#N/A</v>
          </cell>
          <cell r="T51">
            <v>0</v>
          </cell>
          <cell r="Y51" t="e">
            <v>#N/A</v>
          </cell>
          <cell r="Z51" t="e">
            <v>#N/A</v>
          </cell>
          <cell r="AA51" t="e">
            <v>#N/A</v>
          </cell>
          <cell r="AB51" t="e">
            <v>#N/A</v>
          </cell>
          <cell r="AC51" t="e">
            <v>#N/A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 t="e">
            <v>#N/A</v>
          </cell>
        </row>
        <row r="52">
          <cell r="A52">
            <v>47</v>
          </cell>
          <cell r="B52" t="str">
            <v>지산맞과정</v>
          </cell>
          <cell r="C52" t="str">
            <v>한국산업인력공단</v>
          </cell>
          <cell r="E52" t="e">
            <v>#N/A</v>
          </cell>
          <cell r="T52">
            <v>0</v>
          </cell>
          <cell r="Y52" t="e">
            <v>#N/A</v>
          </cell>
          <cell r="Z52" t="e">
            <v>#N/A</v>
          </cell>
          <cell r="AA52" t="e">
            <v>#N/A</v>
          </cell>
          <cell r="AB52" t="e">
            <v>#N/A</v>
          </cell>
          <cell r="AC52" t="e">
            <v>#N/A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 t="e">
            <v>#N/A</v>
          </cell>
        </row>
        <row r="53">
          <cell r="A53">
            <v>48</v>
          </cell>
          <cell r="B53" t="str">
            <v>지산맞과정</v>
          </cell>
          <cell r="C53" t="str">
            <v>한국산업인력공단</v>
          </cell>
          <cell r="E53" t="e">
            <v>#N/A</v>
          </cell>
          <cell r="T53">
            <v>0</v>
          </cell>
          <cell r="Y53" t="e">
            <v>#N/A</v>
          </cell>
          <cell r="Z53" t="e">
            <v>#N/A</v>
          </cell>
          <cell r="AA53" t="e">
            <v>#N/A</v>
          </cell>
          <cell r="AB53" t="e">
            <v>#N/A</v>
          </cell>
          <cell r="AC53" t="e">
            <v>#N/A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 t="e">
            <v>#N/A</v>
          </cell>
        </row>
        <row r="54">
          <cell r="A54">
            <v>49</v>
          </cell>
          <cell r="B54" t="str">
            <v>지산맞과정</v>
          </cell>
          <cell r="C54" t="str">
            <v>한국산업인력공단</v>
          </cell>
          <cell r="E54" t="e">
            <v>#N/A</v>
          </cell>
          <cell r="T54">
            <v>0</v>
          </cell>
          <cell r="Y54" t="e">
            <v>#N/A</v>
          </cell>
          <cell r="Z54" t="e">
            <v>#N/A</v>
          </cell>
          <cell r="AA54" t="e">
            <v>#N/A</v>
          </cell>
          <cell r="AB54" t="e">
            <v>#N/A</v>
          </cell>
          <cell r="AC54" t="e">
            <v>#N/A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 t="e">
            <v>#N/A</v>
          </cell>
        </row>
        <row r="55">
          <cell r="A55">
            <v>50</v>
          </cell>
          <cell r="B55" t="str">
            <v>지산맞과정</v>
          </cell>
          <cell r="C55" t="str">
            <v>한국산업인력공단</v>
          </cell>
          <cell r="E55" t="e">
            <v>#N/A</v>
          </cell>
          <cell r="T55">
            <v>0</v>
          </cell>
          <cell r="Y55" t="e">
            <v>#N/A</v>
          </cell>
          <cell r="Z55" t="e">
            <v>#N/A</v>
          </cell>
          <cell r="AA55" t="e">
            <v>#N/A</v>
          </cell>
          <cell r="AB55" t="e">
            <v>#N/A</v>
          </cell>
          <cell r="AC55" t="e">
            <v>#N/A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 t="e">
            <v>#N/A</v>
          </cell>
        </row>
        <row r="56">
          <cell r="A56">
            <v>51</v>
          </cell>
          <cell r="B56" t="str">
            <v>지산맞과정</v>
          </cell>
          <cell r="C56" t="str">
            <v>한국산업인력공단</v>
          </cell>
          <cell r="E56" t="e">
            <v>#N/A</v>
          </cell>
          <cell r="T56">
            <v>0</v>
          </cell>
          <cell r="Y56" t="e">
            <v>#N/A</v>
          </cell>
          <cell r="Z56" t="e">
            <v>#N/A</v>
          </cell>
          <cell r="AA56" t="e">
            <v>#N/A</v>
          </cell>
          <cell r="AB56" t="e">
            <v>#N/A</v>
          </cell>
          <cell r="AC56" t="e">
            <v>#N/A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 t="e">
            <v>#N/A</v>
          </cell>
        </row>
        <row r="57">
          <cell r="A57">
            <v>52</v>
          </cell>
          <cell r="B57" t="str">
            <v>지산맞과정</v>
          </cell>
          <cell r="C57" t="str">
            <v>한국산업인력공단</v>
          </cell>
          <cell r="E57" t="e">
            <v>#N/A</v>
          </cell>
          <cell r="T57">
            <v>0</v>
          </cell>
          <cell r="Y57" t="e">
            <v>#N/A</v>
          </cell>
          <cell r="Z57" t="e">
            <v>#N/A</v>
          </cell>
          <cell r="AA57" t="e">
            <v>#N/A</v>
          </cell>
          <cell r="AB57" t="e">
            <v>#N/A</v>
          </cell>
          <cell r="AC57" t="e">
            <v>#N/A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 t="e">
            <v>#N/A</v>
          </cell>
        </row>
        <row r="58">
          <cell r="A58">
            <v>53</v>
          </cell>
          <cell r="B58" t="str">
            <v>지산맞과정</v>
          </cell>
          <cell r="C58" t="str">
            <v>한국산업인력공단</v>
          </cell>
          <cell r="E58" t="e">
            <v>#N/A</v>
          </cell>
          <cell r="T58">
            <v>0</v>
          </cell>
          <cell r="Y58" t="e">
            <v>#N/A</v>
          </cell>
          <cell r="Z58" t="e">
            <v>#N/A</v>
          </cell>
          <cell r="AA58" t="e">
            <v>#N/A</v>
          </cell>
          <cell r="AB58" t="e">
            <v>#N/A</v>
          </cell>
          <cell r="AC58" t="e">
            <v>#N/A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 t="e">
            <v>#N/A</v>
          </cell>
        </row>
        <row r="59">
          <cell r="A59">
            <v>54</v>
          </cell>
          <cell r="B59" t="str">
            <v>지산맞과정</v>
          </cell>
          <cell r="C59" t="str">
            <v>한국산업인력공단</v>
          </cell>
          <cell r="E59" t="e">
            <v>#N/A</v>
          </cell>
          <cell r="T59">
            <v>0</v>
          </cell>
          <cell r="Y59" t="e">
            <v>#N/A</v>
          </cell>
          <cell r="Z59" t="e">
            <v>#N/A</v>
          </cell>
          <cell r="AA59" t="e">
            <v>#N/A</v>
          </cell>
          <cell r="AB59" t="e">
            <v>#N/A</v>
          </cell>
          <cell r="AC59" t="e">
            <v>#N/A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 t="e">
            <v>#N/A</v>
          </cell>
        </row>
        <row r="60">
          <cell r="A60">
            <v>55</v>
          </cell>
          <cell r="B60" t="str">
            <v>지산맞과정</v>
          </cell>
          <cell r="C60" t="str">
            <v>한국산업인력공단</v>
          </cell>
          <cell r="E60" t="e">
            <v>#N/A</v>
          </cell>
          <cell r="T60">
            <v>0</v>
          </cell>
          <cell r="Y60" t="e">
            <v>#N/A</v>
          </cell>
          <cell r="Z60" t="e">
            <v>#N/A</v>
          </cell>
          <cell r="AA60" t="e">
            <v>#N/A</v>
          </cell>
          <cell r="AB60" t="e">
            <v>#N/A</v>
          </cell>
          <cell r="AC60" t="e">
            <v>#N/A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 t="e">
            <v>#N/A</v>
          </cell>
        </row>
        <row r="61">
          <cell r="A61">
            <v>56</v>
          </cell>
          <cell r="B61" t="str">
            <v>지산맞과정</v>
          </cell>
          <cell r="C61" t="str">
            <v>한국산업인력공단</v>
          </cell>
          <cell r="E61" t="e">
            <v>#N/A</v>
          </cell>
          <cell r="T61">
            <v>0</v>
          </cell>
          <cell r="Y61" t="e">
            <v>#N/A</v>
          </cell>
          <cell r="Z61" t="e">
            <v>#N/A</v>
          </cell>
          <cell r="AA61" t="e">
            <v>#N/A</v>
          </cell>
          <cell r="AB61" t="e">
            <v>#N/A</v>
          </cell>
          <cell r="AC61" t="e">
            <v>#N/A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 t="e">
            <v>#N/A</v>
          </cell>
        </row>
        <row r="62">
          <cell r="A62">
            <v>57</v>
          </cell>
          <cell r="B62" t="str">
            <v>지산맞과정</v>
          </cell>
          <cell r="C62" t="str">
            <v>한국산업인력공단</v>
          </cell>
          <cell r="E62" t="e">
            <v>#N/A</v>
          </cell>
          <cell r="T62">
            <v>0</v>
          </cell>
          <cell r="Y62" t="e">
            <v>#N/A</v>
          </cell>
          <cell r="Z62" t="e">
            <v>#N/A</v>
          </cell>
          <cell r="AA62" t="e">
            <v>#N/A</v>
          </cell>
          <cell r="AB62" t="e">
            <v>#N/A</v>
          </cell>
          <cell r="AC62" t="e">
            <v>#N/A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 t="e">
            <v>#N/A</v>
          </cell>
        </row>
        <row r="63">
          <cell r="A63">
            <v>58</v>
          </cell>
          <cell r="B63" t="str">
            <v>지산맞과정</v>
          </cell>
          <cell r="C63" t="str">
            <v>한국산업인력공단</v>
          </cell>
          <cell r="E63" t="e">
            <v>#N/A</v>
          </cell>
          <cell r="T63">
            <v>0</v>
          </cell>
          <cell r="Y63" t="e">
            <v>#N/A</v>
          </cell>
          <cell r="Z63" t="e">
            <v>#N/A</v>
          </cell>
          <cell r="AA63" t="e">
            <v>#N/A</v>
          </cell>
          <cell r="AB63" t="e">
            <v>#N/A</v>
          </cell>
          <cell r="AC63" t="e">
            <v>#N/A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 t="e">
            <v>#N/A</v>
          </cell>
        </row>
        <row r="64">
          <cell r="A64">
            <v>59</v>
          </cell>
          <cell r="B64" t="str">
            <v>지산맞과정</v>
          </cell>
          <cell r="C64" t="str">
            <v>한국산업인력공단</v>
          </cell>
          <cell r="E64" t="e">
            <v>#N/A</v>
          </cell>
          <cell r="T64">
            <v>0</v>
          </cell>
          <cell r="Y64" t="e">
            <v>#N/A</v>
          </cell>
          <cell r="Z64" t="e">
            <v>#N/A</v>
          </cell>
          <cell r="AA64" t="e">
            <v>#N/A</v>
          </cell>
          <cell r="AB64" t="e">
            <v>#N/A</v>
          </cell>
          <cell r="AC64" t="e">
            <v>#N/A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 t="e">
            <v>#N/A</v>
          </cell>
        </row>
        <row r="65">
          <cell r="A65">
            <v>60</v>
          </cell>
          <cell r="B65" t="str">
            <v>지산맞과정</v>
          </cell>
          <cell r="C65" t="str">
            <v>한국산업인력공단</v>
          </cell>
          <cell r="E65" t="e">
            <v>#N/A</v>
          </cell>
          <cell r="T65">
            <v>0</v>
          </cell>
          <cell r="Y65" t="e">
            <v>#N/A</v>
          </cell>
          <cell r="Z65" t="e">
            <v>#N/A</v>
          </cell>
          <cell r="AA65" t="e">
            <v>#N/A</v>
          </cell>
          <cell r="AB65" t="e">
            <v>#N/A</v>
          </cell>
          <cell r="AC65" t="e">
            <v>#N/A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 t="e">
            <v>#N/A</v>
          </cell>
        </row>
        <row r="66">
          <cell r="A66">
            <v>61</v>
          </cell>
          <cell r="B66" t="str">
            <v>지산맞과정</v>
          </cell>
          <cell r="C66" t="str">
            <v>한국산업인력공단</v>
          </cell>
          <cell r="E66" t="e">
            <v>#N/A</v>
          </cell>
          <cell r="T66">
            <v>0</v>
          </cell>
          <cell r="Y66" t="e">
            <v>#N/A</v>
          </cell>
          <cell r="Z66" t="e">
            <v>#N/A</v>
          </cell>
          <cell r="AA66" t="e">
            <v>#N/A</v>
          </cell>
          <cell r="AB66" t="e">
            <v>#N/A</v>
          </cell>
          <cell r="AC66" t="e">
            <v>#N/A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 t="e">
            <v>#N/A</v>
          </cell>
        </row>
        <row r="67">
          <cell r="A67">
            <v>62</v>
          </cell>
          <cell r="B67" t="str">
            <v>지산맞과정</v>
          </cell>
          <cell r="C67" t="str">
            <v>한국산업인력공단</v>
          </cell>
          <cell r="E67" t="e">
            <v>#N/A</v>
          </cell>
          <cell r="T67">
            <v>0</v>
          </cell>
          <cell r="Y67" t="e">
            <v>#N/A</v>
          </cell>
          <cell r="Z67" t="e">
            <v>#N/A</v>
          </cell>
          <cell r="AA67" t="e">
            <v>#N/A</v>
          </cell>
          <cell r="AB67" t="e">
            <v>#N/A</v>
          </cell>
          <cell r="AC67" t="e">
            <v>#N/A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 t="e">
            <v>#N/A</v>
          </cell>
        </row>
        <row r="68">
          <cell r="A68">
            <v>63</v>
          </cell>
          <cell r="B68" t="str">
            <v>지산맞과정</v>
          </cell>
          <cell r="C68" t="str">
            <v>한국산업인력공단</v>
          </cell>
          <cell r="E68" t="e">
            <v>#N/A</v>
          </cell>
          <cell r="T68">
            <v>0</v>
          </cell>
          <cell r="Y68" t="e">
            <v>#N/A</v>
          </cell>
          <cell r="Z68" t="e">
            <v>#N/A</v>
          </cell>
          <cell r="AA68" t="e">
            <v>#N/A</v>
          </cell>
          <cell r="AB68" t="e">
            <v>#N/A</v>
          </cell>
          <cell r="AC68" t="e">
            <v>#N/A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 t="e">
            <v>#N/A</v>
          </cell>
        </row>
        <row r="69">
          <cell r="A69">
            <v>64</v>
          </cell>
          <cell r="B69" t="str">
            <v>지산맞과정</v>
          </cell>
          <cell r="C69" t="str">
            <v>한국산업인력공단</v>
          </cell>
          <cell r="E69" t="e">
            <v>#N/A</v>
          </cell>
          <cell r="T69">
            <v>0</v>
          </cell>
          <cell r="Y69" t="e">
            <v>#N/A</v>
          </cell>
          <cell r="Z69" t="e">
            <v>#N/A</v>
          </cell>
          <cell r="AA69" t="e">
            <v>#N/A</v>
          </cell>
          <cell r="AB69" t="e">
            <v>#N/A</v>
          </cell>
          <cell r="AC69" t="e">
            <v>#N/A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 t="e">
            <v>#N/A</v>
          </cell>
        </row>
        <row r="70">
          <cell r="A70">
            <v>65</v>
          </cell>
          <cell r="B70" t="str">
            <v>지산맞과정</v>
          </cell>
          <cell r="C70" t="str">
            <v>한국산업인력공단</v>
          </cell>
          <cell r="E70" t="e">
            <v>#N/A</v>
          </cell>
          <cell r="T70">
            <v>0</v>
          </cell>
          <cell r="Y70" t="e">
            <v>#N/A</v>
          </cell>
          <cell r="Z70" t="e">
            <v>#N/A</v>
          </cell>
          <cell r="AA70" t="e">
            <v>#N/A</v>
          </cell>
          <cell r="AB70" t="e">
            <v>#N/A</v>
          </cell>
          <cell r="AC70" t="e">
            <v>#N/A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 t="e">
            <v>#N/A</v>
          </cell>
        </row>
        <row r="71">
          <cell r="A71">
            <v>66</v>
          </cell>
          <cell r="B71" t="str">
            <v>지산맞과정</v>
          </cell>
          <cell r="C71" t="str">
            <v>한국산업인력공단</v>
          </cell>
          <cell r="E71" t="e">
            <v>#N/A</v>
          </cell>
          <cell r="T71">
            <v>0</v>
          </cell>
          <cell r="Y71" t="e">
            <v>#N/A</v>
          </cell>
          <cell r="Z71" t="e">
            <v>#N/A</v>
          </cell>
          <cell r="AA71" t="e">
            <v>#N/A</v>
          </cell>
          <cell r="AB71" t="e">
            <v>#N/A</v>
          </cell>
          <cell r="AC71" t="e">
            <v>#N/A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 t="e">
            <v>#N/A</v>
          </cell>
        </row>
        <row r="72">
          <cell r="A72">
            <v>67</v>
          </cell>
          <cell r="B72" t="str">
            <v>지산맞과정</v>
          </cell>
          <cell r="C72" t="str">
            <v>한국산업인력공단</v>
          </cell>
          <cell r="E72" t="e">
            <v>#N/A</v>
          </cell>
          <cell r="T72">
            <v>0</v>
          </cell>
          <cell r="Y72" t="e">
            <v>#N/A</v>
          </cell>
          <cell r="Z72" t="e">
            <v>#N/A</v>
          </cell>
          <cell r="AA72" t="e">
            <v>#N/A</v>
          </cell>
          <cell r="AB72" t="e">
            <v>#N/A</v>
          </cell>
          <cell r="AC72" t="e">
            <v>#N/A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 t="e">
            <v>#N/A</v>
          </cell>
        </row>
        <row r="73">
          <cell r="A73">
            <v>68</v>
          </cell>
          <cell r="B73" t="str">
            <v>지산맞과정</v>
          </cell>
          <cell r="C73" t="str">
            <v>한국산업인력공단</v>
          </cell>
          <cell r="E73" t="e">
            <v>#N/A</v>
          </cell>
          <cell r="T73">
            <v>0</v>
          </cell>
          <cell r="Y73" t="e">
            <v>#N/A</v>
          </cell>
          <cell r="Z73" t="e">
            <v>#N/A</v>
          </cell>
          <cell r="AA73" t="e">
            <v>#N/A</v>
          </cell>
          <cell r="AB73" t="e">
            <v>#N/A</v>
          </cell>
          <cell r="AC73" t="e">
            <v>#N/A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 t="e">
            <v>#N/A</v>
          </cell>
        </row>
        <row r="74">
          <cell r="A74">
            <v>69</v>
          </cell>
          <cell r="B74" t="str">
            <v>지산맞과정</v>
          </cell>
          <cell r="C74" t="str">
            <v>한국산업인력공단</v>
          </cell>
          <cell r="E74" t="e">
            <v>#N/A</v>
          </cell>
          <cell r="T74">
            <v>0</v>
          </cell>
          <cell r="Y74" t="e">
            <v>#N/A</v>
          </cell>
          <cell r="Z74" t="e">
            <v>#N/A</v>
          </cell>
          <cell r="AA74" t="e">
            <v>#N/A</v>
          </cell>
          <cell r="AB74" t="e">
            <v>#N/A</v>
          </cell>
          <cell r="AC74" t="e">
            <v>#N/A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 t="e">
            <v>#N/A</v>
          </cell>
        </row>
        <row r="75">
          <cell r="A75">
            <v>70</v>
          </cell>
          <cell r="B75" t="str">
            <v>지산맞과정</v>
          </cell>
          <cell r="C75" t="str">
            <v>한국산업인력공단</v>
          </cell>
          <cell r="E75" t="e">
            <v>#N/A</v>
          </cell>
          <cell r="T75">
            <v>0</v>
          </cell>
          <cell r="Y75" t="e">
            <v>#N/A</v>
          </cell>
          <cell r="Z75" t="e">
            <v>#N/A</v>
          </cell>
          <cell r="AA75" t="e">
            <v>#N/A</v>
          </cell>
          <cell r="AB75" t="e">
            <v>#N/A</v>
          </cell>
          <cell r="AC75" t="e">
            <v>#N/A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 t="e">
            <v>#N/A</v>
          </cell>
        </row>
        <row r="76">
          <cell r="A76">
            <v>71</v>
          </cell>
          <cell r="B76" t="str">
            <v>지산맞과정</v>
          </cell>
          <cell r="C76" t="str">
            <v>한국산업인력공단</v>
          </cell>
          <cell r="E76" t="e">
            <v>#N/A</v>
          </cell>
          <cell r="T76">
            <v>0</v>
          </cell>
          <cell r="Y76" t="e">
            <v>#N/A</v>
          </cell>
          <cell r="Z76" t="e">
            <v>#N/A</v>
          </cell>
          <cell r="AA76" t="e">
            <v>#N/A</v>
          </cell>
          <cell r="AB76" t="e">
            <v>#N/A</v>
          </cell>
          <cell r="AC76" t="e">
            <v>#N/A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 t="e">
            <v>#N/A</v>
          </cell>
        </row>
        <row r="77">
          <cell r="A77">
            <v>72</v>
          </cell>
          <cell r="B77" t="str">
            <v>지산맞과정</v>
          </cell>
          <cell r="C77" t="str">
            <v>한국산업인력공단</v>
          </cell>
          <cell r="E77" t="e">
            <v>#N/A</v>
          </cell>
          <cell r="T77">
            <v>0</v>
          </cell>
          <cell r="Y77" t="e">
            <v>#N/A</v>
          </cell>
          <cell r="Z77" t="e">
            <v>#N/A</v>
          </cell>
          <cell r="AA77" t="e">
            <v>#N/A</v>
          </cell>
          <cell r="AB77" t="e">
            <v>#N/A</v>
          </cell>
          <cell r="AC77" t="e">
            <v>#N/A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 t="e">
            <v>#N/A</v>
          </cell>
        </row>
        <row r="78">
          <cell r="A78">
            <v>73</v>
          </cell>
          <cell r="B78" t="str">
            <v>지산맞과정</v>
          </cell>
          <cell r="C78" t="str">
            <v>한국산업인력공단</v>
          </cell>
          <cell r="E78" t="e">
            <v>#N/A</v>
          </cell>
          <cell r="T78">
            <v>0</v>
          </cell>
          <cell r="Y78" t="e">
            <v>#N/A</v>
          </cell>
          <cell r="Z78" t="e">
            <v>#N/A</v>
          </cell>
          <cell r="AA78" t="e">
            <v>#N/A</v>
          </cell>
          <cell r="AB78" t="e">
            <v>#N/A</v>
          </cell>
          <cell r="AC78" t="e">
            <v>#N/A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 t="e">
            <v>#N/A</v>
          </cell>
        </row>
        <row r="79">
          <cell r="A79">
            <v>74</v>
          </cell>
          <cell r="B79" t="str">
            <v>지산맞과정</v>
          </cell>
          <cell r="C79" t="str">
            <v>한국산업인력공단</v>
          </cell>
          <cell r="E79" t="e">
            <v>#N/A</v>
          </cell>
          <cell r="T79">
            <v>0</v>
          </cell>
          <cell r="Y79" t="e">
            <v>#N/A</v>
          </cell>
          <cell r="Z79" t="e">
            <v>#N/A</v>
          </cell>
          <cell r="AA79" t="e">
            <v>#N/A</v>
          </cell>
          <cell r="AB79" t="e">
            <v>#N/A</v>
          </cell>
          <cell r="AC79" t="e">
            <v>#N/A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 t="e">
            <v>#N/A</v>
          </cell>
        </row>
        <row r="80">
          <cell r="A80">
            <v>75</v>
          </cell>
          <cell r="B80" t="str">
            <v>지산맞과정</v>
          </cell>
          <cell r="C80" t="str">
            <v>한국산업인력공단</v>
          </cell>
          <cell r="E80" t="e">
            <v>#N/A</v>
          </cell>
          <cell r="T80">
            <v>0</v>
          </cell>
          <cell r="Y80" t="e">
            <v>#N/A</v>
          </cell>
          <cell r="Z80" t="e">
            <v>#N/A</v>
          </cell>
          <cell r="AA80" t="e">
            <v>#N/A</v>
          </cell>
          <cell r="AB80" t="e">
            <v>#N/A</v>
          </cell>
          <cell r="AC80" t="e">
            <v>#N/A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 t="e">
            <v>#N/A</v>
          </cell>
        </row>
        <row r="81">
          <cell r="A81">
            <v>76</v>
          </cell>
          <cell r="B81" t="str">
            <v>지산맞과정</v>
          </cell>
          <cell r="C81" t="str">
            <v>한국산업인력공단</v>
          </cell>
          <cell r="E81" t="e">
            <v>#N/A</v>
          </cell>
          <cell r="T81">
            <v>0</v>
          </cell>
          <cell r="Y81" t="e">
            <v>#N/A</v>
          </cell>
          <cell r="Z81" t="e">
            <v>#N/A</v>
          </cell>
          <cell r="AA81" t="e">
            <v>#N/A</v>
          </cell>
          <cell r="AB81" t="e">
            <v>#N/A</v>
          </cell>
          <cell r="AC81" t="e">
            <v>#N/A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 t="e">
            <v>#N/A</v>
          </cell>
        </row>
        <row r="82">
          <cell r="A82">
            <v>77</v>
          </cell>
          <cell r="B82" t="str">
            <v>지산맞과정</v>
          </cell>
          <cell r="C82" t="str">
            <v>한국산업인력공단</v>
          </cell>
          <cell r="E82" t="e">
            <v>#N/A</v>
          </cell>
          <cell r="T82">
            <v>0</v>
          </cell>
          <cell r="Y82" t="e">
            <v>#N/A</v>
          </cell>
          <cell r="Z82" t="e">
            <v>#N/A</v>
          </cell>
          <cell r="AA82" t="e">
            <v>#N/A</v>
          </cell>
          <cell r="AB82" t="e">
            <v>#N/A</v>
          </cell>
          <cell r="AC82" t="e">
            <v>#N/A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 t="e">
            <v>#N/A</v>
          </cell>
        </row>
        <row r="83">
          <cell r="A83">
            <v>78</v>
          </cell>
          <cell r="B83" t="str">
            <v>지산맞과정</v>
          </cell>
          <cell r="C83" t="str">
            <v>한국산업인력공단</v>
          </cell>
          <cell r="E83" t="e">
            <v>#N/A</v>
          </cell>
          <cell r="T83">
            <v>0</v>
          </cell>
          <cell r="Y83" t="e">
            <v>#N/A</v>
          </cell>
          <cell r="Z83" t="e">
            <v>#N/A</v>
          </cell>
          <cell r="AA83" t="e">
            <v>#N/A</v>
          </cell>
          <cell r="AB83" t="e">
            <v>#N/A</v>
          </cell>
          <cell r="AC83" t="e">
            <v>#N/A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 t="e">
            <v>#N/A</v>
          </cell>
        </row>
        <row r="84">
          <cell r="A84">
            <v>79</v>
          </cell>
          <cell r="B84" t="str">
            <v>지산맞과정</v>
          </cell>
          <cell r="C84" t="str">
            <v>한국산업인력공단</v>
          </cell>
          <cell r="E84" t="e">
            <v>#N/A</v>
          </cell>
          <cell r="T84">
            <v>0</v>
          </cell>
          <cell r="Y84" t="e">
            <v>#N/A</v>
          </cell>
          <cell r="Z84" t="e">
            <v>#N/A</v>
          </cell>
          <cell r="AA84" t="e">
            <v>#N/A</v>
          </cell>
          <cell r="AB84" t="e">
            <v>#N/A</v>
          </cell>
          <cell r="AC84" t="e">
            <v>#N/A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 t="e">
            <v>#N/A</v>
          </cell>
        </row>
        <row r="85">
          <cell r="A85">
            <v>80</v>
          </cell>
          <cell r="B85" t="str">
            <v>지산맞과정</v>
          </cell>
          <cell r="C85" t="str">
            <v>한국산업인력공단</v>
          </cell>
          <cell r="E85" t="e">
            <v>#N/A</v>
          </cell>
          <cell r="T85">
            <v>0</v>
          </cell>
          <cell r="Y85" t="e">
            <v>#N/A</v>
          </cell>
          <cell r="Z85" t="e">
            <v>#N/A</v>
          </cell>
          <cell r="AA85" t="e">
            <v>#N/A</v>
          </cell>
          <cell r="AB85" t="e">
            <v>#N/A</v>
          </cell>
          <cell r="AC85" t="e">
            <v>#N/A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 t="e">
            <v>#N/A</v>
          </cell>
        </row>
        <row r="86">
          <cell r="A86">
            <v>81</v>
          </cell>
          <cell r="B86" t="str">
            <v>지산맞과정</v>
          </cell>
          <cell r="C86" t="str">
            <v>한국산업인력공단</v>
          </cell>
          <cell r="E86" t="e">
            <v>#N/A</v>
          </cell>
          <cell r="T86">
            <v>0</v>
          </cell>
          <cell r="Y86" t="e">
            <v>#N/A</v>
          </cell>
          <cell r="Z86" t="e">
            <v>#N/A</v>
          </cell>
          <cell r="AA86" t="e">
            <v>#N/A</v>
          </cell>
          <cell r="AB86" t="e">
            <v>#N/A</v>
          </cell>
          <cell r="AC86" t="e">
            <v>#N/A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 t="e">
            <v>#N/A</v>
          </cell>
        </row>
        <row r="87">
          <cell r="A87">
            <v>82</v>
          </cell>
          <cell r="B87" t="str">
            <v>지산맞과정</v>
          </cell>
          <cell r="C87" t="str">
            <v>한국산업인력공단</v>
          </cell>
          <cell r="E87" t="e">
            <v>#N/A</v>
          </cell>
          <cell r="T87">
            <v>0</v>
          </cell>
          <cell r="Y87" t="e">
            <v>#N/A</v>
          </cell>
          <cell r="Z87" t="e">
            <v>#N/A</v>
          </cell>
          <cell r="AA87" t="e">
            <v>#N/A</v>
          </cell>
          <cell r="AB87" t="e">
            <v>#N/A</v>
          </cell>
          <cell r="AC87" t="e">
            <v>#N/A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 t="e">
            <v>#N/A</v>
          </cell>
        </row>
        <row r="88">
          <cell r="A88">
            <v>83</v>
          </cell>
          <cell r="B88" t="str">
            <v>지산맞과정</v>
          </cell>
          <cell r="C88" t="str">
            <v>한국산업인력공단</v>
          </cell>
          <cell r="E88" t="e">
            <v>#N/A</v>
          </cell>
          <cell r="T88">
            <v>0</v>
          </cell>
          <cell r="Y88" t="e">
            <v>#N/A</v>
          </cell>
          <cell r="Z88" t="e">
            <v>#N/A</v>
          </cell>
          <cell r="AA88" t="e">
            <v>#N/A</v>
          </cell>
          <cell r="AB88" t="e">
            <v>#N/A</v>
          </cell>
          <cell r="AC88" t="e">
            <v>#N/A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 t="e">
            <v>#N/A</v>
          </cell>
        </row>
        <row r="89">
          <cell r="A89">
            <v>84</v>
          </cell>
          <cell r="B89" t="str">
            <v>지산맞과정</v>
          </cell>
          <cell r="C89" t="str">
            <v>한국산업인력공단</v>
          </cell>
          <cell r="E89" t="e">
            <v>#N/A</v>
          </cell>
          <cell r="T89">
            <v>0</v>
          </cell>
          <cell r="Y89" t="e">
            <v>#N/A</v>
          </cell>
          <cell r="Z89" t="e">
            <v>#N/A</v>
          </cell>
          <cell r="AA89" t="e">
            <v>#N/A</v>
          </cell>
          <cell r="AB89" t="e">
            <v>#N/A</v>
          </cell>
          <cell r="AC89" t="e">
            <v>#N/A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 t="e">
            <v>#N/A</v>
          </cell>
        </row>
        <row r="90">
          <cell r="A90">
            <v>85</v>
          </cell>
          <cell r="B90" t="str">
            <v>지산맞과정</v>
          </cell>
          <cell r="C90" t="str">
            <v>한국산업인력공단</v>
          </cell>
          <cell r="E90" t="e">
            <v>#N/A</v>
          </cell>
          <cell r="T90">
            <v>0</v>
          </cell>
          <cell r="Y90" t="e">
            <v>#N/A</v>
          </cell>
          <cell r="Z90" t="e">
            <v>#N/A</v>
          </cell>
          <cell r="AA90" t="e">
            <v>#N/A</v>
          </cell>
          <cell r="AB90" t="e">
            <v>#N/A</v>
          </cell>
          <cell r="AC90" t="e">
            <v>#N/A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 t="e">
            <v>#N/A</v>
          </cell>
        </row>
        <row r="91">
          <cell r="A91">
            <v>86</v>
          </cell>
          <cell r="B91" t="str">
            <v>지산맞과정</v>
          </cell>
          <cell r="C91" t="str">
            <v>한국산업인력공단</v>
          </cell>
          <cell r="E91" t="e">
            <v>#N/A</v>
          </cell>
          <cell r="T91">
            <v>0</v>
          </cell>
          <cell r="Y91" t="e">
            <v>#N/A</v>
          </cell>
          <cell r="Z91" t="e">
            <v>#N/A</v>
          </cell>
          <cell r="AA91" t="e">
            <v>#N/A</v>
          </cell>
          <cell r="AB91" t="e">
            <v>#N/A</v>
          </cell>
          <cell r="AC91" t="e">
            <v>#N/A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 t="e">
            <v>#N/A</v>
          </cell>
        </row>
        <row r="92">
          <cell r="A92">
            <v>87</v>
          </cell>
          <cell r="B92" t="str">
            <v>지산맞과정</v>
          </cell>
          <cell r="C92" t="str">
            <v>한국산업인력공단</v>
          </cell>
          <cell r="E92" t="e">
            <v>#N/A</v>
          </cell>
          <cell r="T92">
            <v>0</v>
          </cell>
          <cell r="Y92" t="e">
            <v>#N/A</v>
          </cell>
          <cell r="Z92" t="e">
            <v>#N/A</v>
          </cell>
          <cell r="AA92" t="e">
            <v>#N/A</v>
          </cell>
          <cell r="AB92" t="e">
            <v>#N/A</v>
          </cell>
          <cell r="AC92" t="e">
            <v>#N/A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 t="e">
            <v>#N/A</v>
          </cell>
        </row>
        <row r="93">
          <cell r="A93">
            <v>88</v>
          </cell>
          <cell r="B93" t="str">
            <v>지산맞과정</v>
          </cell>
          <cell r="C93" t="str">
            <v>한국산업인력공단</v>
          </cell>
          <cell r="E93" t="e">
            <v>#N/A</v>
          </cell>
          <cell r="T93">
            <v>0</v>
          </cell>
          <cell r="Y93" t="e">
            <v>#N/A</v>
          </cell>
          <cell r="Z93" t="e">
            <v>#N/A</v>
          </cell>
          <cell r="AA93" t="e">
            <v>#N/A</v>
          </cell>
          <cell r="AB93" t="e">
            <v>#N/A</v>
          </cell>
          <cell r="AC93" t="e">
            <v>#N/A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 t="e">
            <v>#N/A</v>
          </cell>
        </row>
        <row r="94">
          <cell r="A94">
            <v>89</v>
          </cell>
          <cell r="B94" t="str">
            <v>지산맞과정</v>
          </cell>
          <cell r="C94" t="str">
            <v>한국산업인력공단</v>
          </cell>
          <cell r="E94" t="e">
            <v>#N/A</v>
          </cell>
          <cell r="T94">
            <v>0</v>
          </cell>
          <cell r="Y94" t="e">
            <v>#N/A</v>
          </cell>
          <cell r="Z94" t="e">
            <v>#N/A</v>
          </cell>
          <cell r="AA94" t="e">
            <v>#N/A</v>
          </cell>
          <cell r="AB94" t="e">
            <v>#N/A</v>
          </cell>
          <cell r="AC94" t="e">
            <v>#N/A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 t="e">
            <v>#N/A</v>
          </cell>
        </row>
        <row r="95">
          <cell r="A95">
            <v>90</v>
          </cell>
          <cell r="B95" t="str">
            <v>지산맞과정</v>
          </cell>
          <cell r="C95" t="str">
            <v>한국산업인력공단</v>
          </cell>
          <cell r="E95" t="e">
            <v>#N/A</v>
          </cell>
          <cell r="T95">
            <v>0</v>
          </cell>
          <cell r="Y95" t="e">
            <v>#N/A</v>
          </cell>
          <cell r="Z95" t="e">
            <v>#N/A</v>
          </cell>
          <cell r="AA95" t="e">
            <v>#N/A</v>
          </cell>
          <cell r="AB95" t="e">
            <v>#N/A</v>
          </cell>
          <cell r="AC95" t="e">
            <v>#N/A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 t="e">
            <v>#N/A</v>
          </cell>
        </row>
        <row r="96">
          <cell r="A96">
            <v>91</v>
          </cell>
          <cell r="B96" t="str">
            <v>지산맞과정</v>
          </cell>
          <cell r="C96" t="str">
            <v>한국산업인력공단</v>
          </cell>
          <cell r="E96" t="e">
            <v>#N/A</v>
          </cell>
          <cell r="T96">
            <v>0</v>
          </cell>
          <cell r="Y96" t="e">
            <v>#N/A</v>
          </cell>
          <cell r="Z96" t="e">
            <v>#N/A</v>
          </cell>
          <cell r="AA96" t="e">
            <v>#N/A</v>
          </cell>
          <cell r="AB96" t="e">
            <v>#N/A</v>
          </cell>
          <cell r="AC96" t="e">
            <v>#N/A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 t="e">
            <v>#N/A</v>
          </cell>
        </row>
        <row r="97">
          <cell r="A97">
            <v>92</v>
          </cell>
          <cell r="B97" t="str">
            <v>지산맞과정</v>
          </cell>
          <cell r="C97" t="str">
            <v>한국산업인력공단</v>
          </cell>
          <cell r="E97" t="e">
            <v>#N/A</v>
          </cell>
          <cell r="T97">
            <v>0</v>
          </cell>
          <cell r="Y97" t="e">
            <v>#N/A</v>
          </cell>
          <cell r="Z97" t="e">
            <v>#N/A</v>
          </cell>
          <cell r="AA97" t="e">
            <v>#N/A</v>
          </cell>
          <cell r="AB97" t="e">
            <v>#N/A</v>
          </cell>
          <cell r="AC97" t="e">
            <v>#N/A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 t="e">
            <v>#N/A</v>
          </cell>
        </row>
        <row r="98">
          <cell r="A98">
            <v>93</v>
          </cell>
          <cell r="B98" t="str">
            <v>지산맞과정</v>
          </cell>
          <cell r="C98" t="str">
            <v>한국산업인력공단</v>
          </cell>
          <cell r="E98" t="e">
            <v>#N/A</v>
          </cell>
          <cell r="T98">
            <v>0</v>
          </cell>
          <cell r="Y98" t="e">
            <v>#N/A</v>
          </cell>
          <cell r="Z98" t="e">
            <v>#N/A</v>
          </cell>
          <cell r="AA98" t="e">
            <v>#N/A</v>
          </cell>
          <cell r="AB98" t="e">
            <v>#N/A</v>
          </cell>
          <cell r="AC98" t="e">
            <v>#N/A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 t="e">
            <v>#N/A</v>
          </cell>
        </row>
        <row r="99">
          <cell r="A99">
            <v>94</v>
          </cell>
          <cell r="B99" t="str">
            <v>지산맞과정</v>
          </cell>
          <cell r="C99" t="str">
            <v>한국산업인력공단</v>
          </cell>
          <cell r="E99" t="e">
            <v>#N/A</v>
          </cell>
          <cell r="T99">
            <v>0</v>
          </cell>
          <cell r="Y99" t="e">
            <v>#N/A</v>
          </cell>
          <cell r="Z99" t="e">
            <v>#N/A</v>
          </cell>
          <cell r="AA99" t="e">
            <v>#N/A</v>
          </cell>
          <cell r="AB99" t="e">
            <v>#N/A</v>
          </cell>
          <cell r="AC99" t="e">
            <v>#N/A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 t="e">
            <v>#N/A</v>
          </cell>
        </row>
        <row r="100">
          <cell r="A100">
            <v>95</v>
          </cell>
          <cell r="B100" t="str">
            <v>지산맞과정</v>
          </cell>
          <cell r="C100" t="str">
            <v>한국산업인력공단</v>
          </cell>
          <cell r="E100" t="e">
            <v>#N/A</v>
          </cell>
          <cell r="T100">
            <v>0</v>
          </cell>
          <cell r="Y100" t="e">
            <v>#N/A</v>
          </cell>
          <cell r="Z100" t="e">
            <v>#N/A</v>
          </cell>
          <cell r="AA100" t="e">
            <v>#N/A</v>
          </cell>
          <cell r="AB100" t="e">
            <v>#N/A</v>
          </cell>
          <cell r="AC100" t="e">
            <v>#N/A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 t="e">
            <v>#N/A</v>
          </cell>
        </row>
        <row r="101">
          <cell r="A101">
            <v>96</v>
          </cell>
          <cell r="B101" t="str">
            <v>지산맞과정</v>
          </cell>
          <cell r="C101" t="str">
            <v>한국산업인력공단</v>
          </cell>
          <cell r="E101" t="e">
            <v>#N/A</v>
          </cell>
          <cell r="T101">
            <v>0</v>
          </cell>
          <cell r="Y101" t="e">
            <v>#N/A</v>
          </cell>
          <cell r="Z101" t="e">
            <v>#N/A</v>
          </cell>
          <cell r="AA101" t="e">
            <v>#N/A</v>
          </cell>
          <cell r="AB101" t="e">
            <v>#N/A</v>
          </cell>
          <cell r="AC101" t="e">
            <v>#N/A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 t="e">
            <v>#N/A</v>
          </cell>
        </row>
        <row r="102">
          <cell r="A102">
            <v>97</v>
          </cell>
          <cell r="B102" t="str">
            <v>지산맞과정</v>
          </cell>
          <cell r="C102" t="str">
            <v>한국산업인력공단</v>
          </cell>
          <cell r="E102" t="e">
            <v>#N/A</v>
          </cell>
          <cell r="T102">
            <v>0</v>
          </cell>
          <cell r="Y102" t="e">
            <v>#N/A</v>
          </cell>
          <cell r="Z102" t="e">
            <v>#N/A</v>
          </cell>
          <cell r="AA102" t="e">
            <v>#N/A</v>
          </cell>
          <cell r="AB102" t="e">
            <v>#N/A</v>
          </cell>
          <cell r="AC102" t="e">
            <v>#N/A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 t="e">
            <v>#N/A</v>
          </cell>
        </row>
        <row r="103">
          <cell r="A103">
            <v>98</v>
          </cell>
          <cell r="B103" t="str">
            <v>지산맞과정</v>
          </cell>
          <cell r="C103" t="str">
            <v>한국산업인력공단</v>
          </cell>
          <cell r="E103" t="e">
            <v>#N/A</v>
          </cell>
          <cell r="T103">
            <v>0</v>
          </cell>
          <cell r="Y103" t="e">
            <v>#N/A</v>
          </cell>
          <cell r="Z103" t="e">
            <v>#N/A</v>
          </cell>
          <cell r="AA103" t="e">
            <v>#N/A</v>
          </cell>
          <cell r="AB103" t="e">
            <v>#N/A</v>
          </cell>
          <cell r="AC103" t="e">
            <v>#N/A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 t="e">
            <v>#N/A</v>
          </cell>
        </row>
        <row r="104">
          <cell r="A104">
            <v>99</v>
          </cell>
          <cell r="B104" t="str">
            <v>지산맞과정</v>
          </cell>
          <cell r="C104" t="str">
            <v>한국산업인력공단</v>
          </cell>
          <cell r="E104" t="e">
            <v>#N/A</v>
          </cell>
          <cell r="T104">
            <v>0</v>
          </cell>
          <cell r="Y104" t="e">
            <v>#N/A</v>
          </cell>
          <cell r="Z104" t="e">
            <v>#N/A</v>
          </cell>
          <cell r="AA104" t="e">
            <v>#N/A</v>
          </cell>
          <cell r="AB104" t="e">
            <v>#N/A</v>
          </cell>
          <cell r="AC104" t="e">
            <v>#N/A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 t="e">
            <v>#N/A</v>
          </cell>
        </row>
        <row r="105">
          <cell r="A105">
            <v>100</v>
          </cell>
          <cell r="B105" t="str">
            <v>지산맞과정</v>
          </cell>
          <cell r="C105" t="str">
            <v>한국산업인력공단</v>
          </cell>
          <cell r="E105" t="e">
            <v>#N/A</v>
          </cell>
          <cell r="T105">
            <v>0</v>
          </cell>
          <cell r="Y105" t="e">
            <v>#N/A</v>
          </cell>
          <cell r="Z105" t="e">
            <v>#N/A</v>
          </cell>
          <cell r="AA105" t="e">
            <v>#N/A</v>
          </cell>
          <cell r="AB105" t="e">
            <v>#N/A</v>
          </cell>
          <cell r="AC105" t="e">
            <v>#N/A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 t="e">
            <v>#N/A</v>
          </cell>
        </row>
        <row r="106">
          <cell r="A106">
            <v>101</v>
          </cell>
          <cell r="B106" t="str">
            <v>지산맞과정</v>
          </cell>
          <cell r="C106" t="str">
            <v>한국산업인력공단</v>
          </cell>
          <cell r="E106" t="e">
            <v>#N/A</v>
          </cell>
          <cell r="T106">
            <v>0</v>
          </cell>
          <cell r="Y106" t="e">
            <v>#N/A</v>
          </cell>
          <cell r="Z106" t="e">
            <v>#N/A</v>
          </cell>
          <cell r="AA106" t="e">
            <v>#N/A</v>
          </cell>
          <cell r="AB106" t="e">
            <v>#N/A</v>
          </cell>
          <cell r="AC106" t="e">
            <v>#N/A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 t="e">
            <v>#N/A</v>
          </cell>
        </row>
        <row r="107">
          <cell r="A107">
            <v>102</v>
          </cell>
          <cell r="B107" t="str">
            <v>지산맞과정</v>
          </cell>
          <cell r="C107" t="str">
            <v>한국산업인력공단</v>
          </cell>
          <cell r="E107" t="e">
            <v>#N/A</v>
          </cell>
          <cell r="T107">
            <v>0</v>
          </cell>
          <cell r="Y107" t="e">
            <v>#N/A</v>
          </cell>
          <cell r="Z107" t="e">
            <v>#N/A</v>
          </cell>
          <cell r="AA107" t="e">
            <v>#N/A</v>
          </cell>
          <cell r="AB107" t="e">
            <v>#N/A</v>
          </cell>
          <cell r="AC107" t="e">
            <v>#N/A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 t="e">
            <v>#N/A</v>
          </cell>
        </row>
        <row r="108">
          <cell r="A108">
            <v>103</v>
          </cell>
          <cell r="B108" t="str">
            <v>지산맞과정</v>
          </cell>
          <cell r="C108" t="str">
            <v>한국산업인력공단</v>
          </cell>
          <cell r="E108" t="e">
            <v>#N/A</v>
          </cell>
          <cell r="T108">
            <v>0</v>
          </cell>
          <cell r="Y108" t="e">
            <v>#N/A</v>
          </cell>
          <cell r="Z108" t="e">
            <v>#N/A</v>
          </cell>
          <cell r="AA108" t="e">
            <v>#N/A</v>
          </cell>
          <cell r="AB108" t="e">
            <v>#N/A</v>
          </cell>
          <cell r="AC108" t="e">
            <v>#N/A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 t="e">
            <v>#N/A</v>
          </cell>
        </row>
        <row r="109">
          <cell r="A109">
            <v>104</v>
          </cell>
          <cell r="B109" t="str">
            <v>지산맞과정</v>
          </cell>
          <cell r="C109" t="str">
            <v>한국산업인력공단</v>
          </cell>
          <cell r="E109" t="e">
            <v>#N/A</v>
          </cell>
          <cell r="T109">
            <v>0</v>
          </cell>
          <cell r="Y109" t="e">
            <v>#N/A</v>
          </cell>
          <cell r="Z109" t="e">
            <v>#N/A</v>
          </cell>
          <cell r="AA109" t="e">
            <v>#N/A</v>
          </cell>
          <cell r="AB109" t="e">
            <v>#N/A</v>
          </cell>
          <cell r="AC109" t="e">
            <v>#N/A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 t="e">
            <v>#N/A</v>
          </cell>
        </row>
        <row r="110">
          <cell r="A110">
            <v>105</v>
          </cell>
          <cell r="B110" t="str">
            <v>지산맞과정</v>
          </cell>
          <cell r="C110" t="str">
            <v>한국산업인력공단</v>
          </cell>
          <cell r="E110" t="e">
            <v>#N/A</v>
          </cell>
          <cell r="T110">
            <v>0</v>
          </cell>
          <cell r="Y110" t="e">
            <v>#N/A</v>
          </cell>
          <cell r="Z110" t="e">
            <v>#N/A</v>
          </cell>
          <cell r="AA110" t="e">
            <v>#N/A</v>
          </cell>
          <cell r="AB110" t="e">
            <v>#N/A</v>
          </cell>
          <cell r="AC110" t="e">
            <v>#N/A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 t="e">
            <v>#N/A</v>
          </cell>
        </row>
        <row r="111">
          <cell r="A111">
            <v>106</v>
          </cell>
          <cell r="B111" t="str">
            <v>지산맞과정</v>
          </cell>
          <cell r="C111" t="str">
            <v>한국산업인력공단</v>
          </cell>
          <cell r="E111" t="e">
            <v>#N/A</v>
          </cell>
          <cell r="T111">
            <v>0</v>
          </cell>
          <cell r="Y111" t="e">
            <v>#N/A</v>
          </cell>
          <cell r="Z111" t="e">
            <v>#N/A</v>
          </cell>
          <cell r="AA111" t="e">
            <v>#N/A</v>
          </cell>
          <cell r="AB111" t="e">
            <v>#N/A</v>
          </cell>
          <cell r="AC111" t="e">
            <v>#N/A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 t="e">
            <v>#N/A</v>
          </cell>
        </row>
        <row r="112">
          <cell r="A112">
            <v>107</v>
          </cell>
          <cell r="B112" t="str">
            <v>지산맞과정</v>
          </cell>
          <cell r="C112" t="str">
            <v>한국산업인력공단</v>
          </cell>
          <cell r="E112" t="e">
            <v>#N/A</v>
          </cell>
          <cell r="T112">
            <v>0</v>
          </cell>
          <cell r="Y112" t="e">
            <v>#N/A</v>
          </cell>
          <cell r="Z112" t="e">
            <v>#N/A</v>
          </cell>
          <cell r="AA112" t="e">
            <v>#N/A</v>
          </cell>
          <cell r="AB112" t="e">
            <v>#N/A</v>
          </cell>
          <cell r="AC112" t="e">
            <v>#N/A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 t="e">
            <v>#N/A</v>
          </cell>
        </row>
        <row r="113">
          <cell r="A113">
            <v>108</v>
          </cell>
          <cell r="B113" t="str">
            <v>지산맞과정</v>
          </cell>
          <cell r="C113" t="str">
            <v>한국산업인력공단</v>
          </cell>
          <cell r="E113" t="e">
            <v>#N/A</v>
          </cell>
          <cell r="T113">
            <v>0</v>
          </cell>
          <cell r="Y113" t="e">
            <v>#N/A</v>
          </cell>
          <cell r="Z113" t="e">
            <v>#N/A</v>
          </cell>
          <cell r="AA113" t="e">
            <v>#N/A</v>
          </cell>
          <cell r="AB113" t="e">
            <v>#N/A</v>
          </cell>
          <cell r="AC113" t="e">
            <v>#N/A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 t="e">
            <v>#N/A</v>
          </cell>
        </row>
        <row r="114">
          <cell r="A114">
            <v>109</v>
          </cell>
          <cell r="B114" t="str">
            <v>지산맞과정</v>
          </cell>
          <cell r="C114" t="str">
            <v>한국산업인력공단</v>
          </cell>
          <cell r="E114" t="e">
            <v>#N/A</v>
          </cell>
          <cell r="T114">
            <v>0</v>
          </cell>
          <cell r="Y114" t="e">
            <v>#N/A</v>
          </cell>
          <cell r="Z114" t="e">
            <v>#N/A</v>
          </cell>
          <cell r="AA114" t="e">
            <v>#N/A</v>
          </cell>
          <cell r="AB114" t="e">
            <v>#N/A</v>
          </cell>
          <cell r="AC114" t="e">
            <v>#N/A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 t="e">
            <v>#N/A</v>
          </cell>
        </row>
        <row r="115">
          <cell r="A115">
            <v>110</v>
          </cell>
          <cell r="B115" t="str">
            <v>지산맞과정</v>
          </cell>
          <cell r="C115" t="str">
            <v>한국산업인력공단</v>
          </cell>
          <cell r="E115" t="e">
            <v>#N/A</v>
          </cell>
          <cell r="T115">
            <v>0</v>
          </cell>
          <cell r="Y115" t="e">
            <v>#N/A</v>
          </cell>
          <cell r="Z115" t="e">
            <v>#N/A</v>
          </cell>
          <cell r="AA115" t="e">
            <v>#N/A</v>
          </cell>
          <cell r="AB115" t="e">
            <v>#N/A</v>
          </cell>
          <cell r="AC115" t="e">
            <v>#N/A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 t="e">
            <v>#N/A</v>
          </cell>
        </row>
        <row r="116">
          <cell r="A116">
            <v>111</v>
          </cell>
          <cell r="B116" t="str">
            <v>지산맞과정</v>
          </cell>
          <cell r="C116" t="str">
            <v>한국산업인력공단</v>
          </cell>
          <cell r="E116" t="e">
            <v>#N/A</v>
          </cell>
          <cell r="T116">
            <v>0</v>
          </cell>
          <cell r="Y116" t="e">
            <v>#N/A</v>
          </cell>
          <cell r="Z116" t="e">
            <v>#N/A</v>
          </cell>
          <cell r="AA116" t="e">
            <v>#N/A</v>
          </cell>
          <cell r="AB116" t="e">
            <v>#N/A</v>
          </cell>
          <cell r="AC116" t="e">
            <v>#N/A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 t="e">
            <v>#N/A</v>
          </cell>
        </row>
        <row r="117">
          <cell r="A117">
            <v>112</v>
          </cell>
          <cell r="B117" t="str">
            <v>지산맞과정</v>
          </cell>
          <cell r="C117" t="str">
            <v>한국산업인력공단</v>
          </cell>
          <cell r="E117" t="e">
            <v>#N/A</v>
          </cell>
          <cell r="T117">
            <v>0</v>
          </cell>
          <cell r="Y117" t="e">
            <v>#N/A</v>
          </cell>
          <cell r="Z117" t="e">
            <v>#N/A</v>
          </cell>
          <cell r="AA117" t="e">
            <v>#N/A</v>
          </cell>
          <cell r="AB117" t="e">
            <v>#N/A</v>
          </cell>
          <cell r="AC117" t="e">
            <v>#N/A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 t="e">
            <v>#N/A</v>
          </cell>
        </row>
        <row r="118">
          <cell r="A118">
            <v>113</v>
          </cell>
          <cell r="B118" t="str">
            <v>지산맞과정</v>
          </cell>
          <cell r="C118" t="str">
            <v>한국산업인력공단</v>
          </cell>
          <cell r="E118" t="e">
            <v>#N/A</v>
          </cell>
          <cell r="T118">
            <v>0</v>
          </cell>
          <cell r="Y118" t="e">
            <v>#N/A</v>
          </cell>
          <cell r="Z118" t="e">
            <v>#N/A</v>
          </cell>
          <cell r="AA118" t="e">
            <v>#N/A</v>
          </cell>
          <cell r="AB118" t="e">
            <v>#N/A</v>
          </cell>
          <cell r="AC118" t="e">
            <v>#N/A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 t="e">
            <v>#N/A</v>
          </cell>
        </row>
        <row r="119">
          <cell r="A119">
            <v>114</v>
          </cell>
          <cell r="B119" t="str">
            <v>지산맞과정</v>
          </cell>
          <cell r="C119" t="str">
            <v>한국산업인력공단</v>
          </cell>
          <cell r="E119" t="e">
            <v>#N/A</v>
          </cell>
          <cell r="T119">
            <v>0</v>
          </cell>
          <cell r="Y119" t="e">
            <v>#N/A</v>
          </cell>
          <cell r="Z119" t="e">
            <v>#N/A</v>
          </cell>
          <cell r="AA119" t="e">
            <v>#N/A</v>
          </cell>
          <cell r="AB119" t="e">
            <v>#N/A</v>
          </cell>
          <cell r="AC119" t="e">
            <v>#N/A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 t="e">
            <v>#N/A</v>
          </cell>
        </row>
        <row r="120">
          <cell r="A120">
            <v>115</v>
          </cell>
          <cell r="B120" t="str">
            <v>지산맞과정</v>
          </cell>
          <cell r="C120" t="str">
            <v>한국산업인력공단</v>
          </cell>
          <cell r="E120" t="e">
            <v>#N/A</v>
          </cell>
          <cell r="T120">
            <v>0</v>
          </cell>
          <cell r="Y120" t="e">
            <v>#N/A</v>
          </cell>
          <cell r="Z120" t="e">
            <v>#N/A</v>
          </cell>
          <cell r="AA120" t="e">
            <v>#N/A</v>
          </cell>
          <cell r="AB120" t="e">
            <v>#N/A</v>
          </cell>
          <cell r="AC120" t="e">
            <v>#N/A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 t="e">
            <v>#N/A</v>
          </cell>
        </row>
        <row r="121">
          <cell r="A121">
            <v>116</v>
          </cell>
          <cell r="B121" t="str">
            <v>지산맞과정</v>
          </cell>
          <cell r="C121" t="str">
            <v>한국산업인력공단</v>
          </cell>
          <cell r="E121" t="e">
            <v>#N/A</v>
          </cell>
          <cell r="T121">
            <v>0</v>
          </cell>
          <cell r="Y121" t="e">
            <v>#N/A</v>
          </cell>
          <cell r="Z121" t="e">
            <v>#N/A</v>
          </cell>
          <cell r="AA121" t="e">
            <v>#N/A</v>
          </cell>
          <cell r="AB121" t="e">
            <v>#N/A</v>
          </cell>
          <cell r="AC121" t="e">
            <v>#N/A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 t="e">
            <v>#N/A</v>
          </cell>
        </row>
        <row r="122">
          <cell r="A122">
            <v>117</v>
          </cell>
          <cell r="B122" t="str">
            <v>지산맞과정</v>
          </cell>
          <cell r="C122" t="str">
            <v>한국산업인력공단</v>
          </cell>
          <cell r="E122" t="e">
            <v>#N/A</v>
          </cell>
          <cell r="T122">
            <v>0</v>
          </cell>
          <cell r="Y122" t="e">
            <v>#N/A</v>
          </cell>
          <cell r="Z122" t="e">
            <v>#N/A</v>
          </cell>
          <cell r="AA122" t="e">
            <v>#N/A</v>
          </cell>
          <cell r="AB122" t="e">
            <v>#N/A</v>
          </cell>
          <cell r="AC122" t="e">
            <v>#N/A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 t="e">
            <v>#N/A</v>
          </cell>
        </row>
        <row r="123">
          <cell r="A123">
            <v>118</v>
          </cell>
          <cell r="B123" t="str">
            <v>지산맞과정</v>
          </cell>
          <cell r="C123" t="str">
            <v>한국산업인력공단</v>
          </cell>
          <cell r="E123" t="e">
            <v>#N/A</v>
          </cell>
          <cell r="T123">
            <v>0</v>
          </cell>
          <cell r="Y123" t="e">
            <v>#N/A</v>
          </cell>
          <cell r="Z123" t="e">
            <v>#N/A</v>
          </cell>
          <cell r="AA123" t="e">
            <v>#N/A</v>
          </cell>
          <cell r="AB123" t="e">
            <v>#N/A</v>
          </cell>
          <cell r="AC123" t="e">
            <v>#N/A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 t="e">
            <v>#N/A</v>
          </cell>
        </row>
        <row r="124">
          <cell r="A124">
            <v>119</v>
          </cell>
          <cell r="B124" t="str">
            <v>지산맞과정</v>
          </cell>
          <cell r="C124" t="str">
            <v>한국산업인력공단</v>
          </cell>
          <cell r="E124" t="e">
            <v>#N/A</v>
          </cell>
          <cell r="T124">
            <v>0</v>
          </cell>
          <cell r="Y124" t="e">
            <v>#N/A</v>
          </cell>
          <cell r="Z124" t="e">
            <v>#N/A</v>
          </cell>
          <cell r="AA124" t="e">
            <v>#N/A</v>
          </cell>
          <cell r="AB124" t="e">
            <v>#N/A</v>
          </cell>
          <cell r="AC124" t="e">
            <v>#N/A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 t="e">
            <v>#N/A</v>
          </cell>
        </row>
        <row r="125">
          <cell r="A125">
            <v>120</v>
          </cell>
          <cell r="B125" t="str">
            <v>지산맞과정</v>
          </cell>
          <cell r="C125" t="str">
            <v>한국산업인력공단</v>
          </cell>
          <cell r="E125" t="e">
            <v>#N/A</v>
          </cell>
          <cell r="T125">
            <v>0</v>
          </cell>
          <cell r="Y125" t="e">
            <v>#N/A</v>
          </cell>
          <cell r="Z125" t="e">
            <v>#N/A</v>
          </cell>
          <cell r="AA125" t="e">
            <v>#N/A</v>
          </cell>
          <cell r="AB125" t="e">
            <v>#N/A</v>
          </cell>
          <cell r="AC125" t="e">
            <v>#N/A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 t="e">
            <v>#N/A</v>
          </cell>
        </row>
        <row r="126">
          <cell r="A126">
            <v>121</v>
          </cell>
          <cell r="B126" t="str">
            <v>지산맞과정</v>
          </cell>
          <cell r="C126" t="str">
            <v>한국산업인력공단</v>
          </cell>
          <cell r="E126" t="e">
            <v>#N/A</v>
          </cell>
          <cell r="T126">
            <v>0</v>
          </cell>
          <cell r="Y126" t="e">
            <v>#N/A</v>
          </cell>
          <cell r="Z126" t="e">
            <v>#N/A</v>
          </cell>
          <cell r="AA126" t="e">
            <v>#N/A</v>
          </cell>
          <cell r="AB126" t="e">
            <v>#N/A</v>
          </cell>
          <cell r="AC126" t="e">
            <v>#N/A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 t="e">
            <v>#N/A</v>
          </cell>
        </row>
        <row r="127">
          <cell r="A127">
            <v>122</v>
          </cell>
          <cell r="B127" t="str">
            <v>지산맞과정</v>
          </cell>
          <cell r="C127" t="str">
            <v>한국산업인력공단</v>
          </cell>
          <cell r="E127" t="e">
            <v>#N/A</v>
          </cell>
          <cell r="T127">
            <v>0</v>
          </cell>
          <cell r="Y127" t="e">
            <v>#N/A</v>
          </cell>
          <cell r="Z127" t="e">
            <v>#N/A</v>
          </cell>
          <cell r="AA127" t="e">
            <v>#N/A</v>
          </cell>
          <cell r="AB127" t="e">
            <v>#N/A</v>
          </cell>
          <cell r="AC127" t="e">
            <v>#N/A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 t="e">
            <v>#N/A</v>
          </cell>
        </row>
        <row r="128">
          <cell r="A128">
            <v>123</v>
          </cell>
          <cell r="B128" t="str">
            <v>지산맞과정</v>
          </cell>
          <cell r="C128" t="str">
            <v>한국산업인력공단</v>
          </cell>
          <cell r="E128" t="e">
            <v>#N/A</v>
          </cell>
          <cell r="T128">
            <v>0</v>
          </cell>
          <cell r="Y128" t="e">
            <v>#N/A</v>
          </cell>
          <cell r="Z128" t="e">
            <v>#N/A</v>
          </cell>
          <cell r="AA128" t="e">
            <v>#N/A</v>
          </cell>
          <cell r="AB128" t="e">
            <v>#N/A</v>
          </cell>
          <cell r="AC128" t="e">
            <v>#N/A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 t="e">
            <v>#N/A</v>
          </cell>
        </row>
        <row r="129">
          <cell r="A129">
            <v>124</v>
          </cell>
          <cell r="B129" t="str">
            <v>지산맞과정</v>
          </cell>
          <cell r="C129" t="str">
            <v>한국산업인력공단</v>
          </cell>
          <cell r="E129" t="e">
            <v>#N/A</v>
          </cell>
          <cell r="T129">
            <v>0</v>
          </cell>
          <cell r="Y129" t="e">
            <v>#N/A</v>
          </cell>
          <cell r="Z129" t="e">
            <v>#N/A</v>
          </cell>
          <cell r="AA129" t="e">
            <v>#N/A</v>
          </cell>
          <cell r="AB129" t="e">
            <v>#N/A</v>
          </cell>
          <cell r="AC129" t="e">
            <v>#N/A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 t="e">
            <v>#N/A</v>
          </cell>
        </row>
        <row r="130">
          <cell r="A130">
            <v>125</v>
          </cell>
          <cell r="B130" t="str">
            <v>지산맞과정</v>
          </cell>
          <cell r="C130" t="str">
            <v>한국산업인력공단</v>
          </cell>
          <cell r="E130" t="e">
            <v>#N/A</v>
          </cell>
          <cell r="T130">
            <v>0</v>
          </cell>
          <cell r="Y130" t="e">
            <v>#N/A</v>
          </cell>
          <cell r="Z130" t="e">
            <v>#N/A</v>
          </cell>
          <cell r="AA130" t="e">
            <v>#N/A</v>
          </cell>
          <cell r="AB130" t="e">
            <v>#N/A</v>
          </cell>
          <cell r="AC130" t="e">
            <v>#N/A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 t="e">
            <v>#N/A</v>
          </cell>
        </row>
        <row r="131">
          <cell r="A131">
            <v>126</v>
          </cell>
          <cell r="B131" t="str">
            <v>지산맞과정</v>
          </cell>
          <cell r="C131" t="str">
            <v>한국산업인력공단</v>
          </cell>
          <cell r="E131" t="e">
            <v>#N/A</v>
          </cell>
          <cell r="T131">
            <v>0</v>
          </cell>
          <cell r="Y131" t="e">
            <v>#N/A</v>
          </cell>
          <cell r="Z131" t="e">
            <v>#N/A</v>
          </cell>
          <cell r="AA131" t="e">
            <v>#N/A</v>
          </cell>
          <cell r="AB131" t="e">
            <v>#N/A</v>
          </cell>
          <cell r="AC131" t="e">
            <v>#N/A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 t="e">
            <v>#N/A</v>
          </cell>
        </row>
        <row r="132">
          <cell r="A132">
            <v>127</v>
          </cell>
          <cell r="B132" t="str">
            <v>지산맞과정</v>
          </cell>
          <cell r="C132" t="str">
            <v>한국산업인력공단</v>
          </cell>
          <cell r="E132" t="e">
            <v>#N/A</v>
          </cell>
          <cell r="T132">
            <v>0</v>
          </cell>
          <cell r="Y132" t="e">
            <v>#N/A</v>
          </cell>
          <cell r="Z132" t="e">
            <v>#N/A</v>
          </cell>
          <cell r="AA132" t="e">
            <v>#N/A</v>
          </cell>
          <cell r="AB132" t="e">
            <v>#N/A</v>
          </cell>
          <cell r="AC132" t="e">
            <v>#N/A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 t="e">
            <v>#N/A</v>
          </cell>
        </row>
        <row r="133">
          <cell r="A133">
            <v>128</v>
          </cell>
          <cell r="B133" t="str">
            <v>지산맞과정</v>
          </cell>
          <cell r="C133" t="str">
            <v>한국산업인력공단</v>
          </cell>
          <cell r="E133" t="e">
            <v>#N/A</v>
          </cell>
          <cell r="T133">
            <v>0</v>
          </cell>
          <cell r="Y133" t="e">
            <v>#N/A</v>
          </cell>
          <cell r="Z133" t="e">
            <v>#N/A</v>
          </cell>
          <cell r="AA133" t="e">
            <v>#N/A</v>
          </cell>
          <cell r="AB133" t="e">
            <v>#N/A</v>
          </cell>
          <cell r="AC133" t="e">
            <v>#N/A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 t="e">
            <v>#N/A</v>
          </cell>
        </row>
        <row r="134">
          <cell r="A134">
            <v>129</v>
          </cell>
          <cell r="B134" t="str">
            <v>지산맞과정</v>
          </cell>
          <cell r="C134" t="str">
            <v>한국산업인력공단</v>
          </cell>
          <cell r="E134" t="e">
            <v>#N/A</v>
          </cell>
          <cell r="T134">
            <v>0</v>
          </cell>
          <cell r="Y134" t="e">
            <v>#N/A</v>
          </cell>
          <cell r="Z134" t="e">
            <v>#N/A</v>
          </cell>
          <cell r="AA134" t="e">
            <v>#N/A</v>
          </cell>
          <cell r="AB134" t="e">
            <v>#N/A</v>
          </cell>
          <cell r="AC134" t="e">
            <v>#N/A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 t="e">
            <v>#N/A</v>
          </cell>
        </row>
        <row r="135">
          <cell r="A135">
            <v>130</v>
          </cell>
          <cell r="B135" t="str">
            <v>지산맞과정</v>
          </cell>
          <cell r="C135" t="str">
            <v>한국산업인력공단</v>
          </cell>
          <cell r="E135" t="e">
            <v>#N/A</v>
          </cell>
          <cell r="T135">
            <v>0</v>
          </cell>
          <cell r="Y135" t="e">
            <v>#N/A</v>
          </cell>
          <cell r="Z135" t="e">
            <v>#N/A</v>
          </cell>
          <cell r="AA135" t="e">
            <v>#N/A</v>
          </cell>
          <cell r="AB135" t="e">
            <v>#N/A</v>
          </cell>
          <cell r="AC135" t="e">
            <v>#N/A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 t="e">
            <v>#N/A</v>
          </cell>
        </row>
        <row r="136">
          <cell r="A136">
            <v>131</v>
          </cell>
          <cell r="B136" t="str">
            <v>지산맞과정</v>
          </cell>
          <cell r="C136" t="str">
            <v>한국산업인력공단</v>
          </cell>
          <cell r="E136" t="e">
            <v>#N/A</v>
          </cell>
          <cell r="T136">
            <v>0</v>
          </cell>
          <cell r="Y136" t="e">
            <v>#N/A</v>
          </cell>
          <cell r="Z136" t="e">
            <v>#N/A</v>
          </cell>
          <cell r="AA136" t="e">
            <v>#N/A</v>
          </cell>
          <cell r="AB136" t="e">
            <v>#N/A</v>
          </cell>
          <cell r="AC136" t="e">
            <v>#N/A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 t="e">
            <v>#N/A</v>
          </cell>
        </row>
        <row r="137">
          <cell r="A137">
            <v>132</v>
          </cell>
          <cell r="B137" t="str">
            <v>지산맞과정</v>
          </cell>
          <cell r="C137" t="str">
            <v>한국산업인력공단</v>
          </cell>
          <cell r="E137" t="e">
            <v>#N/A</v>
          </cell>
          <cell r="T137">
            <v>0</v>
          </cell>
          <cell r="Y137" t="e">
            <v>#N/A</v>
          </cell>
          <cell r="Z137" t="e">
            <v>#N/A</v>
          </cell>
          <cell r="AA137" t="e">
            <v>#N/A</v>
          </cell>
          <cell r="AB137" t="e">
            <v>#N/A</v>
          </cell>
          <cell r="AC137" t="e">
            <v>#N/A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 t="e">
            <v>#N/A</v>
          </cell>
        </row>
        <row r="138">
          <cell r="A138">
            <v>133</v>
          </cell>
          <cell r="B138" t="str">
            <v>지산맞과정</v>
          </cell>
          <cell r="C138" t="str">
            <v>한국산업인력공단</v>
          </cell>
          <cell r="E138" t="e">
            <v>#N/A</v>
          </cell>
          <cell r="T138">
            <v>0</v>
          </cell>
          <cell r="Y138" t="e">
            <v>#N/A</v>
          </cell>
          <cell r="Z138" t="e">
            <v>#N/A</v>
          </cell>
          <cell r="AA138" t="e">
            <v>#N/A</v>
          </cell>
          <cell r="AB138" t="e">
            <v>#N/A</v>
          </cell>
          <cell r="AC138" t="e">
            <v>#N/A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 t="e">
            <v>#N/A</v>
          </cell>
        </row>
        <row r="139">
          <cell r="A139">
            <v>134</v>
          </cell>
          <cell r="B139" t="str">
            <v>지산맞과정</v>
          </cell>
          <cell r="C139" t="str">
            <v>한국산업인력공단</v>
          </cell>
          <cell r="E139" t="e">
            <v>#N/A</v>
          </cell>
          <cell r="T139">
            <v>0</v>
          </cell>
          <cell r="Y139" t="e">
            <v>#N/A</v>
          </cell>
          <cell r="Z139" t="e">
            <v>#N/A</v>
          </cell>
          <cell r="AA139" t="e">
            <v>#N/A</v>
          </cell>
          <cell r="AB139" t="e">
            <v>#N/A</v>
          </cell>
          <cell r="AC139" t="e">
            <v>#N/A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 t="e">
            <v>#N/A</v>
          </cell>
        </row>
        <row r="140">
          <cell r="A140">
            <v>135</v>
          </cell>
          <cell r="B140" t="str">
            <v>지산맞과정</v>
          </cell>
          <cell r="C140" t="str">
            <v>한국산업인력공단</v>
          </cell>
          <cell r="E140" t="e">
            <v>#N/A</v>
          </cell>
          <cell r="T140">
            <v>0</v>
          </cell>
          <cell r="Y140" t="e">
            <v>#N/A</v>
          </cell>
          <cell r="Z140" t="e">
            <v>#N/A</v>
          </cell>
          <cell r="AA140" t="e">
            <v>#N/A</v>
          </cell>
          <cell r="AB140" t="e">
            <v>#N/A</v>
          </cell>
          <cell r="AC140" t="e">
            <v>#N/A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 t="e">
            <v>#N/A</v>
          </cell>
        </row>
        <row r="141">
          <cell r="A141">
            <v>136</v>
          </cell>
          <cell r="B141" t="str">
            <v>지산맞과정</v>
          </cell>
          <cell r="C141" t="str">
            <v>한국산업인력공단</v>
          </cell>
          <cell r="E141" t="e">
            <v>#N/A</v>
          </cell>
          <cell r="T141">
            <v>0</v>
          </cell>
          <cell r="Y141" t="e">
            <v>#N/A</v>
          </cell>
          <cell r="Z141" t="e">
            <v>#N/A</v>
          </cell>
          <cell r="AA141" t="e">
            <v>#N/A</v>
          </cell>
          <cell r="AB141" t="e">
            <v>#N/A</v>
          </cell>
          <cell r="AC141" t="e">
            <v>#N/A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 t="e">
            <v>#N/A</v>
          </cell>
        </row>
        <row r="142">
          <cell r="A142">
            <v>137</v>
          </cell>
          <cell r="B142" t="str">
            <v>지산맞과정</v>
          </cell>
          <cell r="C142" t="str">
            <v>한국산업인력공단</v>
          </cell>
          <cell r="E142" t="e">
            <v>#N/A</v>
          </cell>
          <cell r="T142">
            <v>0</v>
          </cell>
          <cell r="Y142" t="e">
            <v>#N/A</v>
          </cell>
          <cell r="Z142" t="e">
            <v>#N/A</v>
          </cell>
          <cell r="AA142" t="e">
            <v>#N/A</v>
          </cell>
          <cell r="AB142" t="e">
            <v>#N/A</v>
          </cell>
          <cell r="AC142" t="e">
            <v>#N/A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 t="e">
            <v>#N/A</v>
          </cell>
        </row>
        <row r="143">
          <cell r="A143">
            <v>138</v>
          </cell>
          <cell r="B143" t="str">
            <v>지산맞과정</v>
          </cell>
          <cell r="C143" t="str">
            <v>한국산업인력공단</v>
          </cell>
          <cell r="E143" t="e">
            <v>#N/A</v>
          </cell>
          <cell r="T143">
            <v>0</v>
          </cell>
          <cell r="Y143" t="e">
            <v>#N/A</v>
          </cell>
          <cell r="Z143" t="e">
            <v>#N/A</v>
          </cell>
          <cell r="AA143" t="e">
            <v>#N/A</v>
          </cell>
          <cell r="AB143" t="e">
            <v>#N/A</v>
          </cell>
          <cell r="AC143" t="e">
            <v>#N/A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 t="e">
            <v>#N/A</v>
          </cell>
        </row>
        <row r="144">
          <cell r="A144">
            <v>139</v>
          </cell>
          <cell r="B144" t="str">
            <v>지산맞과정</v>
          </cell>
          <cell r="C144" t="str">
            <v>한국산업인력공단</v>
          </cell>
          <cell r="E144" t="e">
            <v>#N/A</v>
          </cell>
          <cell r="T144">
            <v>0</v>
          </cell>
          <cell r="Y144" t="e">
            <v>#N/A</v>
          </cell>
          <cell r="Z144" t="e">
            <v>#N/A</v>
          </cell>
          <cell r="AA144" t="e">
            <v>#N/A</v>
          </cell>
          <cell r="AB144" t="e">
            <v>#N/A</v>
          </cell>
          <cell r="AC144" t="e">
            <v>#N/A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 t="e">
            <v>#N/A</v>
          </cell>
        </row>
        <row r="145">
          <cell r="A145">
            <v>140</v>
          </cell>
          <cell r="B145" t="str">
            <v>지산맞과정</v>
          </cell>
          <cell r="C145" t="str">
            <v>한국산업인력공단</v>
          </cell>
          <cell r="E145" t="e">
            <v>#N/A</v>
          </cell>
          <cell r="T145">
            <v>0</v>
          </cell>
          <cell r="Y145" t="e">
            <v>#N/A</v>
          </cell>
          <cell r="Z145" t="e">
            <v>#N/A</v>
          </cell>
          <cell r="AA145" t="e">
            <v>#N/A</v>
          </cell>
          <cell r="AB145" t="e">
            <v>#N/A</v>
          </cell>
          <cell r="AC145" t="e">
            <v>#N/A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 t="e">
            <v>#N/A</v>
          </cell>
        </row>
        <row r="146">
          <cell r="A146">
            <v>141</v>
          </cell>
          <cell r="B146" t="str">
            <v>지산맞과정</v>
          </cell>
          <cell r="C146" t="str">
            <v>한국산업인력공단</v>
          </cell>
          <cell r="E146" t="e">
            <v>#N/A</v>
          </cell>
          <cell r="T146">
            <v>0</v>
          </cell>
          <cell r="Y146" t="e">
            <v>#N/A</v>
          </cell>
          <cell r="Z146" t="e">
            <v>#N/A</v>
          </cell>
          <cell r="AA146" t="e">
            <v>#N/A</v>
          </cell>
          <cell r="AB146" t="e">
            <v>#N/A</v>
          </cell>
          <cell r="AC146" t="e">
            <v>#N/A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 t="e">
            <v>#N/A</v>
          </cell>
        </row>
        <row r="147">
          <cell r="A147">
            <v>142</v>
          </cell>
          <cell r="B147" t="str">
            <v>지산맞과정</v>
          </cell>
          <cell r="C147" t="str">
            <v>한국산업인력공단</v>
          </cell>
          <cell r="E147" t="e">
            <v>#N/A</v>
          </cell>
          <cell r="T147">
            <v>0</v>
          </cell>
          <cell r="Y147" t="e">
            <v>#N/A</v>
          </cell>
          <cell r="Z147" t="e">
            <v>#N/A</v>
          </cell>
          <cell r="AA147" t="e">
            <v>#N/A</v>
          </cell>
          <cell r="AB147" t="e">
            <v>#N/A</v>
          </cell>
          <cell r="AC147" t="e">
            <v>#N/A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 t="e">
            <v>#N/A</v>
          </cell>
        </row>
        <row r="148">
          <cell r="A148">
            <v>143</v>
          </cell>
          <cell r="B148" t="str">
            <v>지산맞과정</v>
          </cell>
          <cell r="C148" t="str">
            <v>한국산업인력공단</v>
          </cell>
          <cell r="E148" t="e">
            <v>#N/A</v>
          </cell>
          <cell r="T148">
            <v>0</v>
          </cell>
          <cell r="Y148" t="e">
            <v>#N/A</v>
          </cell>
          <cell r="Z148" t="e">
            <v>#N/A</v>
          </cell>
          <cell r="AA148" t="e">
            <v>#N/A</v>
          </cell>
          <cell r="AB148" t="e">
            <v>#N/A</v>
          </cell>
          <cell r="AC148" t="e">
            <v>#N/A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 t="e">
            <v>#N/A</v>
          </cell>
        </row>
        <row r="149">
          <cell r="A149">
            <v>144</v>
          </cell>
          <cell r="B149" t="str">
            <v>지산맞과정</v>
          </cell>
          <cell r="C149" t="str">
            <v>한국산업인력공단</v>
          </cell>
          <cell r="E149" t="e">
            <v>#N/A</v>
          </cell>
          <cell r="T149">
            <v>0</v>
          </cell>
          <cell r="Y149" t="e">
            <v>#N/A</v>
          </cell>
          <cell r="Z149" t="e">
            <v>#N/A</v>
          </cell>
          <cell r="AA149" t="e">
            <v>#N/A</v>
          </cell>
          <cell r="AB149" t="e">
            <v>#N/A</v>
          </cell>
          <cell r="AC149" t="e">
            <v>#N/A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 t="e">
            <v>#N/A</v>
          </cell>
        </row>
        <row r="150">
          <cell r="A150">
            <v>145</v>
          </cell>
          <cell r="B150" t="str">
            <v>지산맞과정</v>
          </cell>
          <cell r="C150" t="str">
            <v>한국산업인력공단</v>
          </cell>
          <cell r="E150" t="e">
            <v>#N/A</v>
          </cell>
          <cell r="T150">
            <v>0</v>
          </cell>
          <cell r="Y150" t="e">
            <v>#N/A</v>
          </cell>
          <cell r="Z150" t="e">
            <v>#N/A</v>
          </cell>
          <cell r="AA150" t="e">
            <v>#N/A</v>
          </cell>
          <cell r="AB150" t="e">
            <v>#N/A</v>
          </cell>
          <cell r="AC150" t="e">
            <v>#N/A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 t="e">
            <v>#N/A</v>
          </cell>
        </row>
        <row r="151">
          <cell r="A151">
            <v>146</v>
          </cell>
          <cell r="B151" t="str">
            <v>지산맞과정</v>
          </cell>
          <cell r="C151" t="str">
            <v>한국산업인력공단</v>
          </cell>
          <cell r="E151" t="e">
            <v>#N/A</v>
          </cell>
          <cell r="T151">
            <v>0</v>
          </cell>
          <cell r="Y151" t="e">
            <v>#N/A</v>
          </cell>
          <cell r="Z151" t="e">
            <v>#N/A</v>
          </cell>
          <cell r="AA151" t="e">
            <v>#N/A</v>
          </cell>
          <cell r="AB151" t="e">
            <v>#N/A</v>
          </cell>
          <cell r="AC151" t="e">
            <v>#N/A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 t="e">
            <v>#N/A</v>
          </cell>
        </row>
        <row r="152">
          <cell r="A152">
            <v>147</v>
          </cell>
          <cell r="B152" t="str">
            <v>지산맞과정</v>
          </cell>
          <cell r="C152" t="str">
            <v>한국산업인력공단</v>
          </cell>
          <cell r="E152" t="e">
            <v>#N/A</v>
          </cell>
          <cell r="T152">
            <v>0</v>
          </cell>
          <cell r="Y152" t="e">
            <v>#N/A</v>
          </cell>
          <cell r="Z152" t="e">
            <v>#N/A</v>
          </cell>
          <cell r="AA152" t="e">
            <v>#N/A</v>
          </cell>
          <cell r="AB152" t="e">
            <v>#N/A</v>
          </cell>
          <cell r="AC152" t="e">
            <v>#N/A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 t="e">
            <v>#N/A</v>
          </cell>
        </row>
        <row r="153">
          <cell r="A153">
            <v>148</v>
          </cell>
          <cell r="B153" t="str">
            <v>지산맞과정</v>
          </cell>
          <cell r="C153" t="str">
            <v>한국산업인력공단</v>
          </cell>
          <cell r="E153" t="e">
            <v>#N/A</v>
          </cell>
          <cell r="T153">
            <v>0</v>
          </cell>
          <cell r="Y153" t="e">
            <v>#N/A</v>
          </cell>
          <cell r="Z153" t="e">
            <v>#N/A</v>
          </cell>
          <cell r="AA153" t="e">
            <v>#N/A</v>
          </cell>
          <cell r="AB153" t="e">
            <v>#N/A</v>
          </cell>
          <cell r="AC153" t="e">
            <v>#N/A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 t="e">
            <v>#N/A</v>
          </cell>
        </row>
        <row r="154">
          <cell r="A154">
            <v>149</v>
          </cell>
          <cell r="B154" t="str">
            <v>지산맞과정</v>
          </cell>
          <cell r="C154" t="str">
            <v>한국산업인력공단</v>
          </cell>
          <cell r="E154" t="e">
            <v>#N/A</v>
          </cell>
          <cell r="T154">
            <v>0</v>
          </cell>
          <cell r="Y154" t="e">
            <v>#N/A</v>
          </cell>
          <cell r="Z154" t="e">
            <v>#N/A</v>
          </cell>
          <cell r="AA154" t="e">
            <v>#N/A</v>
          </cell>
          <cell r="AB154" t="e">
            <v>#N/A</v>
          </cell>
          <cell r="AC154" t="e">
            <v>#N/A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 t="e">
            <v>#N/A</v>
          </cell>
        </row>
        <row r="155">
          <cell r="A155">
            <v>150</v>
          </cell>
          <cell r="B155" t="str">
            <v>지산맞과정</v>
          </cell>
          <cell r="C155" t="str">
            <v>한국산업인력공단</v>
          </cell>
          <cell r="E155" t="e">
            <v>#N/A</v>
          </cell>
          <cell r="T155">
            <v>0</v>
          </cell>
          <cell r="Y155" t="e">
            <v>#N/A</v>
          </cell>
          <cell r="Z155" t="e">
            <v>#N/A</v>
          </cell>
          <cell r="AA155" t="e">
            <v>#N/A</v>
          </cell>
          <cell r="AB155" t="e">
            <v>#N/A</v>
          </cell>
          <cell r="AC155" t="e">
            <v>#N/A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 t="e">
            <v>#N/A</v>
          </cell>
        </row>
        <row r="156">
          <cell r="A156">
            <v>151</v>
          </cell>
          <cell r="B156" t="str">
            <v>지산맞과정</v>
          </cell>
          <cell r="C156" t="str">
            <v>한국산업인력공단</v>
          </cell>
          <cell r="E156" t="e">
            <v>#N/A</v>
          </cell>
          <cell r="T156">
            <v>0</v>
          </cell>
          <cell r="Y156" t="e">
            <v>#N/A</v>
          </cell>
          <cell r="Z156" t="e">
            <v>#N/A</v>
          </cell>
          <cell r="AA156" t="e">
            <v>#N/A</v>
          </cell>
          <cell r="AB156" t="e">
            <v>#N/A</v>
          </cell>
          <cell r="AC156" t="e">
            <v>#N/A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 t="e">
            <v>#N/A</v>
          </cell>
        </row>
        <row r="157">
          <cell r="A157">
            <v>152</v>
          </cell>
          <cell r="B157" t="str">
            <v>지산맞과정</v>
          </cell>
          <cell r="C157" t="str">
            <v>한국산업인력공단</v>
          </cell>
          <cell r="E157" t="e">
            <v>#N/A</v>
          </cell>
          <cell r="T157">
            <v>0</v>
          </cell>
          <cell r="Y157" t="e">
            <v>#N/A</v>
          </cell>
          <cell r="Z157" t="e">
            <v>#N/A</v>
          </cell>
          <cell r="AA157" t="e">
            <v>#N/A</v>
          </cell>
          <cell r="AB157" t="e">
            <v>#N/A</v>
          </cell>
          <cell r="AC157" t="e">
            <v>#N/A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 t="e">
            <v>#N/A</v>
          </cell>
        </row>
        <row r="158">
          <cell r="A158">
            <v>153</v>
          </cell>
          <cell r="B158" t="str">
            <v>지산맞과정</v>
          </cell>
          <cell r="C158" t="str">
            <v>한국산업인력공단</v>
          </cell>
          <cell r="E158" t="e">
            <v>#N/A</v>
          </cell>
          <cell r="T158">
            <v>0</v>
          </cell>
          <cell r="Y158" t="e">
            <v>#N/A</v>
          </cell>
          <cell r="Z158" t="e">
            <v>#N/A</v>
          </cell>
          <cell r="AA158" t="e">
            <v>#N/A</v>
          </cell>
          <cell r="AB158" t="e">
            <v>#N/A</v>
          </cell>
          <cell r="AC158" t="e">
            <v>#N/A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 t="e">
            <v>#N/A</v>
          </cell>
        </row>
        <row r="159">
          <cell r="A159">
            <v>154</v>
          </cell>
          <cell r="B159" t="str">
            <v>지산맞과정</v>
          </cell>
          <cell r="C159" t="str">
            <v>한국산업인력공단</v>
          </cell>
          <cell r="E159" t="e">
            <v>#N/A</v>
          </cell>
          <cell r="T159">
            <v>0</v>
          </cell>
          <cell r="Y159" t="e">
            <v>#N/A</v>
          </cell>
          <cell r="Z159" t="e">
            <v>#N/A</v>
          </cell>
          <cell r="AA159" t="e">
            <v>#N/A</v>
          </cell>
          <cell r="AB159" t="e">
            <v>#N/A</v>
          </cell>
          <cell r="AC159" t="e">
            <v>#N/A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 t="e">
            <v>#N/A</v>
          </cell>
        </row>
        <row r="160">
          <cell r="A160">
            <v>155</v>
          </cell>
          <cell r="B160" t="str">
            <v>지산맞과정</v>
          </cell>
          <cell r="C160" t="str">
            <v>한국산업인력공단</v>
          </cell>
          <cell r="E160" t="e">
            <v>#N/A</v>
          </cell>
          <cell r="T160">
            <v>0</v>
          </cell>
          <cell r="Y160" t="e">
            <v>#N/A</v>
          </cell>
          <cell r="Z160" t="e">
            <v>#N/A</v>
          </cell>
          <cell r="AA160" t="e">
            <v>#N/A</v>
          </cell>
          <cell r="AB160" t="e">
            <v>#N/A</v>
          </cell>
          <cell r="AC160" t="e">
            <v>#N/A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 t="e">
            <v>#N/A</v>
          </cell>
        </row>
        <row r="161">
          <cell r="A161">
            <v>156</v>
          </cell>
          <cell r="B161" t="str">
            <v>지산맞과정</v>
          </cell>
          <cell r="C161" t="str">
            <v>한국산업인력공단</v>
          </cell>
          <cell r="E161" t="e">
            <v>#N/A</v>
          </cell>
          <cell r="T161">
            <v>0</v>
          </cell>
          <cell r="Y161" t="e">
            <v>#N/A</v>
          </cell>
          <cell r="Z161" t="e">
            <v>#N/A</v>
          </cell>
          <cell r="AA161" t="e">
            <v>#N/A</v>
          </cell>
          <cell r="AB161" t="e">
            <v>#N/A</v>
          </cell>
          <cell r="AC161" t="e">
            <v>#N/A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e">
            <v>#N/A</v>
          </cell>
        </row>
        <row r="162">
          <cell r="A162">
            <v>157</v>
          </cell>
          <cell r="B162" t="str">
            <v>지산맞과정</v>
          </cell>
          <cell r="C162" t="str">
            <v>한국산업인력공단</v>
          </cell>
          <cell r="E162" t="e">
            <v>#N/A</v>
          </cell>
          <cell r="T162">
            <v>0</v>
          </cell>
          <cell r="Y162" t="e">
            <v>#N/A</v>
          </cell>
          <cell r="Z162" t="e">
            <v>#N/A</v>
          </cell>
          <cell r="AA162" t="e">
            <v>#N/A</v>
          </cell>
          <cell r="AB162" t="e">
            <v>#N/A</v>
          </cell>
          <cell r="AC162" t="e">
            <v>#N/A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 t="e">
            <v>#N/A</v>
          </cell>
        </row>
        <row r="163">
          <cell r="A163">
            <v>158</v>
          </cell>
          <cell r="B163" t="str">
            <v>지산맞과정</v>
          </cell>
          <cell r="C163" t="str">
            <v>한국산업인력공단</v>
          </cell>
          <cell r="E163" t="e">
            <v>#N/A</v>
          </cell>
          <cell r="T163">
            <v>0</v>
          </cell>
          <cell r="Y163" t="e">
            <v>#N/A</v>
          </cell>
          <cell r="Z163" t="e">
            <v>#N/A</v>
          </cell>
          <cell r="AA163" t="e">
            <v>#N/A</v>
          </cell>
          <cell r="AB163" t="e">
            <v>#N/A</v>
          </cell>
          <cell r="AC163" t="e">
            <v>#N/A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 t="e">
            <v>#N/A</v>
          </cell>
        </row>
        <row r="164">
          <cell r="A164">
            <v>159</v>
          </cell>
          <cell r="B164" t="str">
            <v>지산맞과정</v>
          </cell>
          <cell r="C164" t="str">
            <v>한국산업인력공단</v>
          </cell>
          <cell r="E164" t="e">
            <v>#N/A</v>
          </cell>
          <cell r="T164">
            <v>0</v>
          </cell>
          <cell r="Y164" t="e">
            <v>#N/A</v>
          </cell>
          <cell r="Z164" t="e">
            <v>#N/A</v>
          </cell>
          <cell r="AA164" t="e">
            <v>#N/A</v>
          </cell>
          <cell r="AB164" t="e">
            <v>#N/A</v>
          </cell>
          <cell r="AC164" t="e">
            <v>#N/A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e">
            <v>#N/A</v>
          </cell>
        </row>
        <row r="165">
          <cell r="A165">
            <v>160</v>
          </cell>
          <cell r="B165" t="str">
            <v>지산맞과정</v>
          </cell>
          <cell r="C165" t="str">
            <v>한국산업인력공단</v>
          </cell>
          <cell r="E165" t="e">
            <v>#N/A</v>
          </cell>
          <cell r="T165">
            <v>0</v>
          </cell>
          <cell r="Y165" t="e">
            <v>#N/A</v>
          </cell>
          <cell r="Z165" t="e">
            <v>#N/A</v>
          </cell>
          <cell r="AA165" t="e">
            <v>#N/A</v>
          </cell>
          <cell r="AB165" t="e">
            <v>#N/A</v>
          </cell>
          <cell r="AC165" t="e">
            <v>#N/A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 t="e">
            <v>#N/A</v>
          </cell>
        </row>
        <row r="166">
          <cell r="A166">
            <v>161</v>
          </cell>
          <cell r="B166" t="str">
            <v>지산맞과정</v>
          </cell>
          <cell r="C166" t="str">
            <v>한국산업인력공단</v>
          </cell>
          <cell r="E166" t="e">
            <v>#N/A</v>
          </cell>
          <cell r="T166">
            <v>0</v>
          </cell>
          <cell r="Y166" t="e">
            <v>#N/A</v>
          </cell>
          <cell r="Z166" t="e">
            <v>#N/A</v>
          </cell>
          <cell r="AA166" t="e">
            <v>#N/A</v>
          </cell>
          <cell r="AB166" t="e">
            <v>#N/A</v>
          </cell>
          <cell r="AC166" t="e">
            <v>#N/A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 t="e">
            <v>#N/A</v>
          </cell>
        </row>
        <row r="167">
          <cell r="A167">
            <v>162</v>
          </cell>
          <cell r="B167" t="str">
            <v>지산맞과정</v>
          </cell>
          <cell r="C167" t="str">
            <v>한국산업인력공단</v>
          </cell>
          <cell r="E167" t="e">
            <v>#N/A</v>
          </cell>
          <cell r="T167">
            <v>0</v>
          </cell>
          <cell r="Y167" t="e">
            <v>#N/A</v>
          </cell>
          <cell r="Z167" t="e">
            <v>#N/A</v>
          </cell>
          <cell r="AA167" t="e">
            <v>#N/A</v>
          </cell>
          <cell r="AB167" t="e">
            <v>#N/A</v>
          </cell>
          <cell r="AC167" t="e">
            <v>#N/A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 t="e">
            <v>#N/A</v>
          </cell>
        </row>
        <row r="168">
          <cell r="A168">
            <v>163</v>
          </cell>
          <cell r="B168" t="str">
            <v>지산맞과정</v>
          </cell>
          <cell r="C168" t="str">
            <v>한국산업인력공단</v>
          </cell>
          <cell r="E168" t="e">
            <v>#N/A</v>
          </cell>
          <cell r="T168">
            <v>0</v>
          </cell>
          <cell r="Y168" t="e">
            <v>#N/A</v>
          </cell>
          <cell r="Z168" t="e">
            <v>#N/A</v>
          </cell>
          <cell r="AA168" t="e">
            <v>#N/A</v>
          </cell>
          <cell r="AB168" t="e">
            <v>#N/A</v>
          </cell>
          <cell r="AC168" t="e">
            <v>#N/A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 t="e">
            <v>#N/A</v>
          </cell>
        </row>
        <row r="169">
          <cell r="A169">
            <v>164</v>
          </cell>
          <cell r="B169" t="str">
            <v>지산맞과정</v>
          </cell>
          <cell r="C169" t="str">
            <v>한국산업인력공단</v>
          </cell>
          <cell r="E169" t="e">
            <v>#N/A</v>
          </cell>
          <cell r="T169">
            <v>0</v>
          </cell>
          <cell r="Y169" t="e">
            <v>#N/A</v>
          </cell>
          <cell r="Z169" t="e">
            <v>#N/A</v>
          </cell>
          <cell r="AA169" t="e">
            <v>#N/A</v>
          </cell>
          <cell r="AB169" t="e">
            <v>#N/A</v>
          </cell>
          <cell r="AC169" t="e">
            <v>#N/A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 t="e">
            <v>#N/A</v>
          </cell>
        </row>
        <row r="170">
          <cell r="A170">
            <v>165</v>
          </cell>
          <cell r="B170" t="str">
            <v>지산맞과정</v>
          </cell>
          <cell r="C170" t="str">
            <v>한국산업인력공단</v>
          </cell>
          <cell r="E170" t="e">
            <v>#N/A</v>
          </cell>
          <cell r="T170">
            <v>0</v>
          </cell>
          <cell r="Y170" t="e">
            <v>#N/A</v>
          </cell>
          <cell r="Z170" t="e">
            <v>#N/A</v>
          </cell>
          <cell r="AA170" t="e">
            <v>#N/A</v>
          </cell>
          <cell r="AB170" t="e">
            <v>#N/A</v>
          </cell>
          <cell r="AC170" t="e">
            <v>#N/A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 t="e">
            <v>#N/A</v>
          </cell>
        </row>
        <row r="171">
          <cell r="A171">
            <v>166</v>
          </cell>
          <cell r="B171" t="str">
            <v>지산맞과정</v>
          </cell>
          <cell r="C171" t="str">
            <v>한국산업인력공단</v>
          </cell>
          <cell r="E171" t="e">
            <v>#N/A</v>
          </cell>
          <cell r="T171">
            <v>0</v>
          </cell>
          <cell r="Y171" t="e">
            <v>#N/A</v>
          </cell>
          <cell r="Z171" t="e">
            <v>#N/A</v>
          </cell>
          <cell r="AA171" t="e">
            <v>#N/A</v>
          </cell>
          <cell r="AB171" t="e">
            <v>#N/A</v>
          </cell>
          <cell r="AC171" t="e">
            <v>#N/A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 t="e">
            <v>#N/A</v>
          </cell>
        </row>
        <row r="172">
          <cell r="A172">
            <v>167</v>
          </cell>
          <cell r="B172" t="str">
            <v>지산맞과정</v>
          </cell>
          <cell r="C172" t="str">
            <v>한국산업인력공단</v>
          </cell>
          <cell r="E172" t="e">
            <v>#N/A</v>
          </cell>
          <cell r="T172">
            <v>0</v>
          </cell>
          <cell r="Y172" t="e">
            <v>#N/A</v>
          </cell>
          <cell r="Z172" t="e">
            <v>#N/A</v>
          </cell>
          <cell r="AA172" t="e">
            <v>#N/A</v>
          </cell>
          <cell r="AB172" t="e">
            <v>#N/A</v>
          </cell>
          <cell r="AC172" t="e">
            <v>#N/A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 t="e">
            <v>#N/A</v>
          </cell>
        </row>
        <row r="173">
          <cell r="A173">
            <v>168</v>
          </cell>
          <cell r="B173" t="str">
            <v>지산맞과정</v>
          </cell>
          <cell r="C173" t="str">
            <v>한국산업인력공단</v>
          </cell>
          <cell r="E173" t="e">
            <v>#N/A</v>
          </cell>
          <cell r="T173">
            <v>0</v>
          </cell>
          <cell r="Y173" t="e">
            <v>#N/A</v>
          </cell>
          <cell r="Z173" t="e">
            <v>#N/A</v>
          </cell>
          <cell r="AA173" t="e">
            <v>#N/A</v>
          </cell>
          <cell r="AB173" t="e">
            <v>#N/A</v>
          </cell>
          <cell r="AC173" t="e">
            <v>#N/A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 t="e">
            <v>#N/A</v>
          </cell>
        </row>
        <row r="174">
          <cell r="A174">
            <v>169</v>
          </cell>
          <cell r="B174" t="str">
            <v>지산맞과정</v>
          </cell>
          <cell r="C174" t="str">
            <v>한국산업인력공단</v>
          </cell>
          <cell r="E174" t="e">
            <v>#N/A</v>
          </cell>
          <cell r="T174">
            <v>0</v>
          </cell>
          <cell r="Y174" t="e">
            <v>#N/A</v>
          </cell>
          <cell r="Z174" t="e">
            <v>#N/A</v>
          </cell>
          <cell r="AA174" t="e">
            <v>#N/A</v>
          </cell>
          <cell r="AB174" t="e">
            <v>#N/A</v>
          </cell>
          <cell r="AC174" t="e">
            <v>#N/A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 t="e">
            <v>#N/A</v>
          </cell>
        </row>
        <row r="175">
          <cell r="A175">
            <v>170</v>
          </cell>
          <cell r="B175" t="str">
            <v>지산맞과정</v>
          </cell>
          <cell r="C175" t="str">
            <v>한국산업인력공단</v>
          </cell>
          <cell r="E175" t="e">
            <v>#N/A</v>
          </cell>
          <cell r="T175">
            <v>0</v>
          </cell>
          <cell r="Y175" t="e">
            <v>#N/A</v>
          </cell>
          <cell r="Z175" t="e">
            <v>#N/A</v>
          </cell>
          <cell r="AA175" t="e">
            <v>#N/A</v>
          </cell>
          <cell r="AB175" t="e">
            <v>#N/A</v>
          </cell>
          <cell r="AC175" t="e">
            <v>#N/A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 t="e">
            <v>#N/A</v>
          </cell>
        </row>
        <row r="176">
          <cell r="A176">
            <v>171</v>
          </cell>
          <cell r="B176" t="str">
            <v>지산맞과정</v>
          </cell>
          <cell r="C176" t="str">
            <v>한국산업인력공단</v>
          </cell>
          <cell r="E176" t="e">
            <v>#N/A</v>
          </cell>
          <cell r="T176">
            <v>0</v>
          </cell>
          <cell r="Y176" t="e">
            <v>#N/A</v>
          </cell>
          <cell r="Z176" t="e">
            <v>#N/A</v>
          </cell>
          <cell r="AA176" t="e">
            <v>#N/A</v>
          </cell>
          <cell r="AB176" t="e">
            <v>#N/A</v>
          </cell>
          <cell r="AC176" t="e">
            <v>#N/A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 t="e">
            <v>#N/A</v>
          </cell>
        </row>
        <row r="177">
          <cell r="A177">
            <v>172</v>
          </cell>
          <cell r="B177" t="str">
            <v>지산맞과정</v>
          </cell>
          <cell r="C177" t="str">
            <v>한국산업인력공단</v>
          </cell>
          <cell r="E177" t="e">
            <v>#N/A</v>
          </cell>
          <cell r="T177">
            <v>0</v>
          </cell>
          <cell r="Y177" t="e">
            <v>#N/A</v>
          </cell>
          <cell r="Z177" t="e">
            <v>#N/A</v>
          </cell>
          <cell r="AA177" t="e">
            <v>#N/A</v>
          </cell>
          <cell r="AB177" t="e">
            <v>#N/A</v>
          </cell>
          <cell r="AC177" t="e">
            <v>#N/A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 t="e">
            <v>#N/A</v>
          </cell>
        </row>
        <row r="178">
          <cell r="A178">
            <v>173</v>
          </cell>
          <cell r="B178" t="str">
            <v>지산맞과정</v>
          </cell>
          <cell r="C178" t="str">
            <v>한국산업인력공단</v>
          </cell>
          <cell r="E178" t="e">
            <v>#N/A</v>
          </cell>
          <cell r="T178">
            <v>0</v>
          </cell>
          <cell r="Y178" t="e">
            <v>#N/A</v>
          </cell>
          <cell r="Z178" t="e">
            <v>#N/A</v>
          </cell>
          <cell r="AA178" t="e">
            <v>#N/A</v>
          </cell>
          <cell r="AB178" t="e">
            <v>#N/A</v>
          </cell>
          <cell r="AC178" t="e">
            <v>#N/A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 t="e">
            <v>#N/A</v>
          </cell>
        </row>
        <row r="179">
          <cell r="A179">
            <v>174</v>
          </cell>
          <cell r="B179" t="str">
            <v>지산맞과정</v>
          </cell>
          <cell r="C179" t="str">
            <v>한국산업인력공단</v>
          </cell>
          <cell r="E179" t="e">
            <v>#N/A</v>
          </cell>
          <cell r="T179">
            <v>0</v>
          </cell>
          <cell r="Y179" t="e">
            <v>#N/A</v>
          </cell>
          <cell r="Z179" t="e">
            <v>#N/A</v>
          </cell>
          <cell r="AA179" t="e">
            <v>#N/A</v>
          </cell>
          <cell r="AB179" t="e">
            <v>#N/A</v>
          </cell>
          <cell r="AC179" t="e">
            <v>#N/A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 t="e">
            <v>#N/A</v>
          </cell>
        </row>
        <row r="180">
          <cell r="A180">
            <v>175</v>
          </cell>
          <cell r="B180" t="str">
            <v>지산맞과정</v>
          </cell>
          <cell r="C180" t="str">
            <v>한국산업인력공단</v>
          </cell>
          <cell r="E180" t="e">
            <v>#N/A</v>
          </cell>
          <cell r="T180">
            <v>0</v>
          </cell>
          <cell r="Y180" t="e">
            <v>#N/A</v>
          </cell>
          <cell r="Z180" t="e">
            <v>#N/A</v>
          </cell>
          <cell r="AA180" t="e">
            <v>#N/A</v>
          </cell>
          <cell r="AB180" t="e">
            <v>#N/A</v>
          </cell>
          <cell r="AC180" t="e">
            <v>#N/A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 t="e">
            <v>#N/A</v>
          </cell>
        </row>
        <row r="181">
          <cell r="A181">
            <v>176</v>
          </cell>
          <cell r="B181" t="str">
            <v>지산맞과정</v>
          </cell>
          <cell r="C181" t="str">
            <v>한국산업인력공단</v>
          </cell>
          <cell r="E181" t="e">
            <v>#N/A</v>
          </cell>
          <cell r="T181">
            <v>0</v>
          </cell>
          <cell r="Y181" t="e">
            <v>#N/A</v>
          </cell>
          <cell r="Z181" t="e">
            <v>#N/A</v>
          </cell>
          <cell r="AA181" t="e">
            <v>#N/A</v>
          </cell>
          <cell r="AB181" t="e">
            <v>#N/A</v>
          </cell>
          <cell r="AC181" t="e">
            <v>#N/A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 t="e">
            <v>#N/A</v>
          </cell>
        </row>
        <row r="182">
          <cell r="A182">
            <v>177</v>
          </cell>
          <cell r="B182" t="str">
            <v>지산맞과정</v>
          </cell>
          <cell r="C182" t="str">
            <v>한국산업인력공단</v>
          </cell>
          <cell r="E182" t="e">
            <v>#N/A</v>
          </cell>
          <cell r="T182">
            <v>0</v>
          </cell>
          <cell r="Y182" t="e">
            <v>#N/A</v>
          </cell>
          <cell r="Z182" t="e">
            <v>#N/A</v>
          </cell>
          <cell r="AA182" t="e">
            <v>#N/A</v>
          </cell>
          <cell r="AB182" t="e">
            <v>#N/A</v>
          </cell>
          <cell r="AC182" t="e">
            <v>#N/A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 t="e">
            <v>#N/A</v>
          </cell>
        </row>
        <row r="183">
          <cell r="A183">
            <v>178</v>
          </cell>
          <cell r="B183" t="str">
            <v>지산맞과정</v>
          </cell>
          <cell r="C183" t="str">
            <v>한국산업인력공단</v>
          </cell>
          <cell r="E183" t="e">
            <v>#N/A</v>
          </cell>
          <cell r="T183">
            <v>0</v>
          </cell>
          <cell r="Y183" t="e">
            <v>#N/A</v>
          </cell>
          <cell r="Z183" t="e">
            <v>#N/A</v>
          </cell>
          <cell r="AA183" t="e">
            <v>#N/A</v>
          </cell>
          <cell r="AB183" t="e">
            <v>#N/A</v>
          </cell>
          <cell r="AC183" t="e">
            <v>#N/A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 t="e">
            <v>#N/A</v>
          </cell>
        </row>
        <row r="184">
          <cell r="A184">
            <v>179</v>
          </cell>
          <cell r="B184" t="str">
            <v>지산맞과정</v>
          </cell>
          <cell r="C184" t="str">
            <v>한국산업인력공단</v>
          </cell>
          <cell r="E184" t="e">
            <v>#N/A</v>
          </cell>
          <cell r="T184">
            <v>0</v>
          </cell>
          <cell r="Y184" t="e">
            <v>#N/A</v>
          </cell>
          <cell r="Z184" t="e">
            <v>#N/A</v>
          </cell>
          <cell r="AA184" t="e">
            <v>#N/A</v>
          </cell>
          <cell r="AB184" t="e">
            <v>#N/A</v>
          </cell>
          <cell r="AC184" t="e">
            <v>#N/A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 t="e">
            <v>#N/A</v>
          </cell>
        </row>
        <row r="185">
          <cell r="A185">
            <v>180</v>
          </cell>
          <cell r="B185" t="str">
            <v>지산맞과정</v>
          </cell>
          <cell r="C185" t="str">
            <v>한국산업인력공단</v>
          </cell>
          <cell r="E185" t="e">
            <v>#N/A</v>
          </cell>
          <cell r="T185">
            <v>0</v>
          </cell>
          <cell r="Y185" t="e">
            <v>#N/A</v>
          </cell>
          <cell r="Z185" t="e">
            <v>#N/A</v>
          </cell>
          <cell r="AA185" t="e">
            <v>#N/A</v>
          </cell>
          <cell r="AB185" t="e">
            <v>#N/A</v>
          </cell>
          <cell r="AC185" t="e">
            <v>#N/A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 t="e">
            <v>#N/A</v>
          </cell>
        </row>
        <row r="186">
          <cell r="A186">
            <v>181</v>
          </cell>
          <cell r="B186" t="str">
            <v>지산맞과정</v>
          </cell>
          <cell r="C186" t="str">
            <v>한국산업인력공단</v>
          </cell>
          <cell r="E186" t="e">
            <v>#N/A</v>
          </cell>
          <cell r="T186">
            <v>0</v>
          </cell>
          <cell r="Y186" t="e">
            <v>#N/A</v>
          </cell>
          <cell r="Z186" t="e">
            <v>#N/A</v>
          </cell>
          <cell r="AA186" t="e">
            <v>#N/A</v>
          </cell>
          <cell r="AB186" t="e">
            <v>#N/A</v>
          </cell>
          <cell r="AC186" t="e">
            <v>#N/A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 t="e">
            <v>#N/A</v>
          </cell>
        </row>
        <row r="187">
          <cell r="A187">
            <v>182</v>
          </cell>
          <cell r="B187" t="str">
            <v>지산맞과정</v>
          </cell>
          <cell r="C187" t="str">
            <v>한국산업인력공단</v>
          </cell>
          <cell r="E187" t="e">
            <v>#N/A</v>
          </cell>
          <cell r="T187">
            <v>0</v>
          </cell>
          <cell r="Y187" t="e">
            <v>#N/A</v>
          </cell>
          <cell r="Z187" t="e">
            <v>#N/A</v>
          </cell>
          <cell r="AA187" t="e">
            <v>#N/A</v>
          </cell>
          <cell r="AB187" t="e">
            <v>#N/A</v>
          </cell>
          <cell r="AC187" t="e">
            <v>#N/A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 t="e">
            <v>#N/A</v>
          </cell>
        </row>
        <row r="188">
          <cell r="A188">
            <v>183</v>
          </cell>
          <cell r="B188" t="str">
            <v>지산맞과정</v>
          </cell>
          <cell r="C188" t="str">
            <v>한국산업인력공단</v>
          </cell>
          <cell r="E188" t="e">
            <v>#N/A</v>
          </cell>
          <cell r="T188">
            <v>0</v>
          </cell>
          <cell r="Y188" t="e">
            <v>#N/A</v>
          </cell>
          <cell r="Z188" t="e">
            <v>#N/A</v>
          </cell>
          <cell r="AA188" t="e">
            <v>#N/A</v>
          </cell>
          <cell r="AB188" t="e">
            <v>#N/A</v>
          </cell>
          <cell r="AC188" t="e">
            <v>#N/A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 t="e">
            <v>#N/A</v>
          </cell>
        </row>
        <row r="189">
          <cell r="A189">
            <v>184</v>
          </cell>
          <cell r="B189" t="str">
            <v>지산맞과정</v>
          </cell>
          <cell r="C189" t="str">
            <v>한국산업인력공단</v>
          </cell>
          <cell r="E189" t="e">
            <v>#N/A</v>
          </cell>
          <cell r="T189">
            <v>0</v>
          </cell>
          <cell r="Y189" t="e">
            <v>#N/A</v>
          </cell>
          <cell r="Z189" t="e">
            <v>#N/A</v>
          </cell>
          <cell r="AA189" t="e">
            <v>#N/A</v>
          </cell>
          <cell r="AB189" t="e">
            <v>#N/A</v>
          </cell>
          <cell r="AC189" t="e">
            <v>#N/A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 t="e">
            <v>#N/A</v>
          </cell>
        </row>
        <row r="190">
          <cell r="A190">
            <v>185</v>
          </cell>
          <cell r="B190" t="str">
            <v>지산맞과정</v>
          </cell>
          <cell r="C190" t="str">
            <v>한국산업인력공단</v>
          </cell>
          <cell r="E190" t="e">
            <v>#N/A</v>
          </cell>
          <cell r="T190">
            <v>0</v>
          </cell>
          <cell r="Y190" t="e">
            <v>#N/A</v>
          </cell>
          <cell r="Z190" t="e">
            <v>#N/A</v>
          </cell>
          <cell r="AA190" t="e">
            <v>#N/A</v>
          </cell>
          <cell r="AB190" t="e">
            <v>#N/A</v>
          </cell>
          <cell r="AC190" t="e">
            <v>#N/A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 t="e">
            <v>#N/A</v>
          </cell>
        </row>
        <row r="191">
          <cell r="A191">
            <v>186</v>
          </cell>
          <cell r="B191" t="str">
            <v>지산맞과정</v>
          </cell>
          <cell r="C191" t="str">
            <v>한국산업인력공단</v>
          </cell>
          <cell r="E191" t="e">
            <v>#N/A</v>
          </cell>
          <cell r="T191">
            <v>0</v>
          </cell>
          <cell r="Y191" t="e">
            <v>#N/A</v>
          </cell>
          <cell r="Z191" t="e">
            <v>#N/A</v>
          </cell>
          <cell r="AA191" t="e">
            <v>#N/A</v>
          </cell>
          <cell r="AB191" t="e">
            <v>#N/A</v>
          </cell>
          <cell r="AC191" t="e">
            <v>#N/A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 t="e">
            <v>#N/A</v>
          </cell>
        </row>
        <row r="192">
          <cell r="A192">
            <v>187</v>
          </cell>
          <cell r="B192" t="str">
            <v>지산맞과정</v>
          </cell>
          <cell r="C192" t="str">
            <v>한국산업인력공단</v>
          </cell>
          <cell r="E192" t="e">
            <v>#N/A</v>
          </cell>
          <cell r="T192">
            <v>0</v>
          </cell>
          <cell r="Y192" t="e">
            <v>#N/A</v>
          </cell>
          <cell r="Z192" t="e">
            <v>#N/A</v>
          </cell>
          <cell r="AA192" t="e">
            <v>#N/A</v>
          </cell>
          <cell r="AB192" t="e">
            <v>#N/A</v>
          </cell>
          <cell r="AC192" t="e">
            <v>#N/A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 t="e">
            <v>#N/A</v>
          </cell>
        </row>
        <row r="193">
          <cell r="A193">
            <v>188</v>
          </cell>
          <cell r="B193" t="str">
            <v>지산맞과정</v>
          </cell>
          <cell r="C193" t="str">
            <v>한국산업인력공단</v>
          </cell>
          <cell r="E193" t="e">
            <v>#N/A</v>
          </cell>
          <cell r="T193">
            <v>0</v>
          </cell>
          <cell r="Y193" t="e">
            <v>#N/A</v>
          </cell>
          <cell r="Z193" t="e">
            <v>#N/A</v>
          </cell>
          <cell r="AA193" t="e">
            <v>#N/A</v>
          </cell>
          <cell r="AB193" t="e">
            <v>#N/A</v>
          </cell>
          <cell r="AC193" t="e">
            <v>#N/A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 t="e">
            <v>#N/A</v>
          </cell>
        </row>
        <row r="194">
          <cell r="A194">
            <v>189</v>
          </cell>
          <cell r="B194" t="str">
            <v>지산맞과정</v>
          </cell>
          <cell r="C194" t="str">
            <v>한국산업인력공단</v>
          </cell>
          <cell r="E194" t="e">
            <v>#N/A</v>
          </cell>
          <cell r="T194">
            <v>0</v>
          </cell>
          <cell r="Y194" t="e">
            <v>#N/A</v>
          </cell>
          <cell r="Z194" t="e">
            <v>#N/A</v>
          </cell>
          <cell r="AA194" t="e">
            <v>#N/A</v>
          </cell>
          <cell r="AB194" t="e">
            <v>#N/A</v>
          </cell>
          <cell r="AC194" t="e">
            <v>#N/A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 t="e">
            <v>#N/A</v>
          </cell>
        </row>
        <row r="195">
          <cell r="A195">
            <v>190</v>
          </cell>
          <cell r="B195" t="str">
            <v>지산맞과정</v>
          </cell>
          <cell r="C195" t="str">
            <v>한국산업인력공단</v>
          </cell>
          <cell r="E195" t="e">
            <v>#N/A</v>
          </cell>
          <cell r="T195">
            <v>0</v>
          </cell>
          <cell r="Y195" t="e">
            <v>#N/A</v>
          </cell>
          <cell r="Z195" t="e">
            <v>#N/A</v>
          </cell>
          <cell r="AA195" t="e">
            <v>#N/A</v>
          </cell>
          <cell r="AB195" t="e">
            <v>#N/A</v>
          </cell>
          <cell r="AC195" t="e">
            <v>#N/A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 t="e">
            <v>#N/A</v>
          </cell>
        </row>
        <row r="196">
          <cell r="A196">
            <v>191</v>
          </cell>
          <cell r="B196" t="str">
            <v>지산맞과정</v>
          </cell>
          <cell r="C196" t="str">
            <v>한국산업인력공단</v>
          </cell>
          <cell r="E196" t="e">
            <v>#N/A</v>
          </cell>
          <cell r="T196">
            <v>0</v>
          </cell>
          <cell r="Y196" t="e">
            <v>#N/A</v>
          </cell>
          <cell r="Z196" t="e">
            <v>#N/A</v>
          </cell>
          <cell r="AA196" t="e">
            <v>#N/A</v>
          </cell>
          <cell r="AB196" t="e">
            <v>#N/A</v>
          </cell>
          <cell r="AC196" t="e">
            <v>#N/A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 t="e">
            <v>#N/A</v>
          </cell>
        </row>
        <row r="197">
          <cell r="A197">
            <v>192</v>
          </cell>
          <cell r="B197" t="str">
            <v>지산맞과정</v>
          </cell>
          <cell r="C197" t="str">
            <v>한국산업인력공단</v>
          </cell>
          <cell r="E197" t="e">
            <v>#N/A</v>
          </cell>
          <cell r="T197">
            <v>0</v>
          </cell>
          <cell r="Y197" t="e">
            <v>#N/A</v>
          </cell>
          <cell r="Z197" t="e">
            <v>#N/A</v>
          </cell>
          <cell r="AA197" t="e">
            <v>#N/A</v>
          </cell>
          <cell r="AB197" t="e">
            <v>#N/A</v>
          </cell>
          <cell r="AC197" t="e">
            <v>#N/A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 t="e">
            <v>#N/A</v>
          </cell>
        </row>
        <row r="198">
          <cell r="A198">
            <v>193</v>
          </cell>
          <cell r="B198" t="str">
            <v>지산맞과정</v>
          </cell>
          <cell r="C198" t="str">
            <v>한국산업인력공단</v>
          </cell>
          <cell r="E198" t="e">
            <v>#N/A</v>
          </cell>
          <cell r="T198">
            <v>0</v>
          </cell>
          <cell r="Y198" t="e">
            <v>#N/A</v>
          </cell>
          <cell r="Z198" t="e">
            <v>#N/A</v>
          </cell>
          <cell r="AA198" t="e">
            <v>#N/A</v>
          </cell>
          <cell r="AB198" t="e">
            <v>#N/A</v>
          </cell>
          <cell r="AC198" t="e">
            <v>#N/A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 t="e">
            <v>#N/A</v>
          </cell>
        </row>
        <row r="199">
          <cell r="A199">
            <v>194</v>
          </cell>
          <cell r="B199" t="str">
            <v>지산맞과정</v>
          </cell>
          <cell r="C199" t="str">
            <v>한국산업인력공단</v>
          </cell>
          <cell r="E199" t="e">
            <v>#N/A</v>
          </cell>
          <cell r="T199">
            <v>0</v>
          </cell>
          <cell r="Y199" t="e">
            <v>#N/A</v>
          </cell>
          <cell r="Z199" t="e">
            <v>#N/A</v>
          </cell>
          <cell r="AA199" t="e">
            <v>#N/A</v>
          </cell>
          <cell r="AB199" t="e">
            <v>#N/A</v>
          </cell>
          <cell r="AC199" t="e">
            <v>#N/A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 t="e">
            <v>#N/A</v>
          </cell>
        </row>
        <row r="200">
          <cell r="A200">
            <v>195</v>
          </cell>
          <cell r="T200">
            <v>0</v>
          </cell>
          <cell r="Y200" t="e">
            <v>#N/A</v>
          </cell>
          <cell r="Z200" t="e">
            <v>#N/A</v>
          </cell>
          <cell r="AA200" t="e">
            <v>#N/A</v>
          </cell>
          <cell r="AB200" t="e">
            <v>#N/A</v>
          </cell>
          <cell r="AC200" t="e">
            <v>#N/A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 t="e">
            <v>#N/A</v>
          </cell>
        </row>
        <row r="201">
          <cell r="A201">
            <v>196</v>
          </cell>
          <cell r="T201">
            <v>0</v>
          </cell>
          <cell r="Y201" t="e">
            <v>#N/A</v>
          </cell>
          <cell r="Z201" t="e">
            <v>#N/A</v>
          </cell>
          <cell r="AA201" t="e">
            <v>#N/A</v>
          </cell>
          <cell r="AB201" t="e">
            <v>#N/A</v>
          </cell>
          <cell r="AC201" t="e">
            <v>#N/A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e">
            <v>#N/A</v>
          </cell>
        </row>
        <row r="202">
          <cell r="A202">
            <v>197</v>
          </cell>
          <cell r="T202">
            <v>0</v>
          </cell>
          <cell r="Y202" t="e">
            <v>#N/A</v>
          </cell>
          <cell r="Z202" t="e">
            <v>#N/A</v>
          </cell>
          <cell r="AA202" t="e">
            <v>#N/A</v>
          </cell>
          <cell r="AB202" t="e">
            <v>#N/A</v>
          </cell>
          <cell r="AC202" t="e">
            <v>#N/A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 t="e">
            <v>#N/A</v>
          </cell>
        </row>
        <row r="203">
          <cell r="A203">
            <v>198</v>
          </cell>
          <cell r="T203">
            <v>0</v>
          </cell>
          <cell r="Y203" t="e">
            <v>#N/A</v>
          </cell>
          <cell r="Z203" t="e">
            <v>#N/A</v>
          </cell>
          <cell r="AA203" t="e">
            <v>#N/A</v>
          </cell>
          <cell r="AB203" t="e">
            <v>#N/A</v>
          </cell>
          <cell r="AC203" t="e">
            <v>#N/A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 t="e">
            <v>#N/A</v>
          </cell>
        </row>
        <row r="204">
          <cell r="A204">
            <v>199</v>
          </cell>
          <cell r="T204">
            <v>0</v>
          </cell>
          <cell r="Y204" t="e">
            <v>#N/A</v>
          </cell>
          <cell r="Z204" t="e">
            <v>#N/A</v>
          </cell>
          <cell r="AA204" t="e">
            <v>#N/A</v>
          </cell>
          <cell r="AB204" t="e">
            <v>#N/A</v>
          </cell>
          <cell r="AC204" t="e">
            <v>#N/A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 t="e">
            <v>#N/A</v>
          </cell>
        </row>
        <row r="205">
          <cell r="A205">
            <v>200</v>
          </cell>
          <cell r="T205">
            <v>0</v>
          </cell>
          <cell r="Y205" t="e">
            <v>#N/A</v>
          </cell>
          <cell r="Z205" t="e">
            <v>#N/A</v>
          </cell>
          <cell r="AA205" t="e">
            <v>#N/A</v>
          </cell>
          <cell r="AB205" t="e">
            <v>#N/A</v>
          </cell>
          <cell r="AC205" t="e">
            <v>#N/A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 t="e">
            <v>#N/A</v>
          </cell>
        </row>
        <row r="206">
          <cell r="T206">
            <v>0</v>
          </cell>
          <cell r="Y206" t="e">
            <v>#N/A</v>
          </cell>
          <cell r="Z206" t="e">
            <v>#N/A</v>
          </cell>
          <cell r="AA206" t="e">
            <v>#N/A</v>
          </cell>
          <cell r="AB206" t="e">
            <v>#N/A</v>
          </cell>
          <cell r="AC206" t="e">
            <v>#N/A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 t="e">
            <v>#N/A</v>
          </cell>
        </row>
        <row r="207">
          <cell r="T207">
            <v>0</v>
          </cell>
          <cell r="Y207" t="e">
            <v>#N/A</v>
          </cell>
          <cell r="Z207" t="e">
            <v>#N/A</v>
          </cell>
          <cell r="AA207" t="e">
            <v>#N/A</v>
          </cell>
          <cell r="AB207" t="e">
            <v>#N/A</v>
          </cell>
          <cell r="AC207" t="e">
            <v>#N/A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 t="e">
            <v>#N/A</v>
          </cell>
        </row>
        <row r="208">
          <cell r="T208">
            <v>0</v>
          </cell>
          <cell r="Y208" t="e">
            <v>#N/A</v>
          </cell>
          <cell r="Z208" t="e">
            <v>#N/A</v>
          </cell>
          <cell r="AA208" t="e">
            <v>#N/A</v>
          </cell>
          <cell r="AB208" t="e">
            <v>#N/A</v>
          </cell>
          <cell r="AC208" t="e">
            <v>#N/A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 t="e">
            <v>#N/A</v>
          </cell>
        </row>
        <row r="209">
          <cell r="T209">
            <v>0</v>
          </cell>
          <cell r="Y209" t="e">
            <v>#N/A</v>
          </cell>
          <cell r="Z209" t="e">
            <v>#N/A</v>
          </cell>
          <cell r="AA209" t="e">
            <v>#N/A</v>
          </cell>
          <cell r="AB209" t="e">
            <v>#N/A</v>
          </cell>
          <cell r="AC209" t="e">
            <v>#N/A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 t="e">
            <v>#N/A</v>
          </cell>
        </row>
        <row r="210">
          <cell r="T210">
            <v>0</v>
          </cell>
          <cell r="Y210" t="e">
            <v>#N/A</v>
          </cell>
          <cell r="Z210" t="e">
            <v>#N/A</v>
          </cell>
          <cell r="AA210" t="e">
            <v>#N/A</v>
          </cell>
          <cell r="AB210" t="e">
            <v>#N/A</v>
          </cell>
          <cell r="AC210" t="e">
            <v>#N/A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 t="e">
            <v>#N/A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X18"/>
  <sheetViews>
    <sheetView tabSelected="1" zoomScale="70" zoomScaleNormal="70" zoomScaleSheetLayoutView="100" workbookViewId="0">
      <selection activeCell="G15" sqref="G15"/>
    </sheetView>
  </sheetViews>
  <sheetFormatPr defaultColWidth="9.140625" defaultRowHeight="15.75" customHeight="1"/>
  <cols>
    <col min="1" max="1" width="20.140625" style="1" customWidth="1"/>
    <col min="2" max="2" width="11.28515625" style="1" customWidth="1"/>
    <col min="3" max="3" width="25" style="1" customWidth="1"/>
    <col min="4" max="4" width="27.42578125" style="1" customWidth="1"/>
    <col min="5" max="5" width="23.28515625" style="1" customWidth="1"/>
    <col min="6" max="6" width="24.28515625" style="1" customWidth="1"/>
    <col min="7" max="8" width="19.5703125" style="2" customWidth="1"/>
    <col min="9" max="9" width="13.5703125" style="2" customWidth="1"/>
    <col min="10" max="11" width="20.7109375" style="2" customWidth="1"/>
    <col min="12" max="12" width="30" style="2" customWidth="1"/>
    <col min="13" max="15" width="22.28515625" style="2" customWidth="1"/>
    <col min="16" max="16" width="13.42578125" style="2" customWidth="1"/>
    <col min="17" max="17" width="2.28515625" style="1" customWidth="1"/>
    <col min="18" max="18" width="13" style="1" customWidth="1"/>
    <col min="19" max="16384" width="9.140625" style="1"/>
  </cols>
  <sheetData>
    <row r="1" spans="1:16" ht="56.25" customHeight="1">
      <c r="A1" s="417" t="s">
        <v>524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</row>
    <row r="2" spans="1:16" s="409" customFormat="1" ht="30.75" customHeight="1">
      <c r="A2" s="413" t="s">
        <v>3419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</row>
    <row r="3" spans="1:16" ht="97.5" customHeight="1" thickBot="1">
      <c r="A3" s="411" t="s">
        <v>77</v>
      </c>
      <c r="B3" s="412"/>
      <c r="C3" s="412"/>
      <c r="D3" s="412"/>
      <c r="E3" s="412"/>
      <c r="F3" s="412"/>
      <c r="G3" s="412"/>
      <c r="H3" s="3"/>
      <c r="I3" s="3"/>
      <c r="J3" s="3"/>
      <c r="K3" s="3"/>
      <c r="L3" s="3"/>
      <c r="M3" s="3"/>
      <c r="N3" s="3"/>
      <c r="O3" s="3"/>
      <c r="P3" s="3"/>
    </row>
    <row r="4" spans="1:16" ht="31.5" customHeight="1">
      <c r="A4" s="418" t="s">
        <v>41</v>
      </c>
      <c r="B4" s="419"/>
      <c r="C4" s="419"/>
      <c r="D4" s="419"/>
      <c r="E4" s="419"/>
      <c r="F4" s="423" t="s">
        <v>74</v>
      </c>
      <c r="G4" s="423"/>
      <c r="H4" s="423"/>
      <c r="I4" s="423"/>
      <c r="J4" s="424" t="s">
        <v>73</v>
      </c>
      <c r="K4" s="424"/>
      <c r="L4" s="424"/>
      <c r="M4" s="425" t="s">
        <v>76</v>
      </c>
      <c r="N4" s="425"/>
      <c r="O4" s="425"/>
      <c r="P4" s="426"/>
    </row>
    <row r="5" spans="1:16" ht="33" customHeight="1">
      <c r="A5" s="420"/>
      <c r="B5" s="421"/>
      <c r="C5" s="421"/>
      <c r="D5" s="421"/>
      <c r="E5" s="421"/>
      <c r="F5" s="6" t="s">
        <v>7</v>
      </c>
      <c r="G5" s="7" t="s">
        <v>5</v>
      </c>
      <c r="H5" s="7" t="s">
        <v>6</v>
      </c>
      <c r="I5" s="6" t="s">
        <v>11</v>
      </c>
      <c r="J5" s="8" t="s">
        <v>5</v>
      </c>
      <c r="K5" s="8" t="s">
        <v>6</v>
      </c>
      <c r="L5" s="8" t="s">
        <v>32</v>
      </c>
      <c r="M5" s="17" t="s">
        <v>7</v>
      </c>
      <c r="N5" s="18" t="s">
        <v>5</v>
      </c>
      <c r="O5" s="18" t="s">
        <v>6</v>
      </c>
      <c r="P5" s="19" t="s">
        <v>11</v>
      </c>
    </row>
    <row r="6" spans="1:16" ht="48" customHeight="1" thickBot="1">
      <c r="A6" s="438" t="s">
        <v>4</v>
      </c>
      <c r="B6" s="439"/>
      <c r="C6" s="439"/>
      <c r="D6" s="439"/>
      <c r="E6" s="439"/>
      <c r="F6" s="21">
        <f>F7+F13+F16</f>
        <v>258000000</v>
      </c>
      <c r="G6" s="21">
        <f>G7+G13+G16</f>
        <v>218000000</v>
      </c>
      <c r="H6" s="21">
        <f>H7+H13+H16</f>
        <v>40000000</v>
      </c>
      <c r="I6" s="22"/>
      <c r="J6" s="21">
        <f>J7+J13+J16</f>
        <v>0</v>
      </c>
      <c r="K6" s="21">
        <f>K7+K13+K16</f>
        <v>0</v>
      </c>
      <c r="L6" s="21"/>
      <c r="M6" s="21">
        <f>M7+M13+M16</f>
        <v>258000000</v>
      </c>
      <c r="N6" s="21">
        <f>N7+N13+N16</f>
        <v>218000000</v>
      </c>
      <c r="O6" s="21">
        <f>O7+O13+O16</f>
        <v>40000000</v>
      </c>
      <c r="P6" s="23"/>
    </row>
    <row r="7" spans="1:16" ht="37.5" customHeight="1" thickTop="1">
      <c r="A7" s="429" t="s">
        <v>9</v>
      </c>
      <c r="B7" s="431" t="s">
        <v>15</v>
      </c>
      <c r="C7" s="431"/>
      <c r="D7" s="431"/>
      <c r="E7" s="431"/>
      <c r="F7" s="24">
        <f>F8+F10</f>
        <v>258000000</v>
      </c>
      <c r="G7" s="24">
        <f>G8+G10</f>
        <v>218000000</v>
      </c>
      <c r="H7" s="24">
        <f>H8+H10</f>
        <v>40000000</v>
      </c>
      <c r="I7" s="25"/>
      <c r="J7" s="24">
        <f>J8+J10</f>
        <v>0</v>
      </c>
      <c r="K7" s="24">
        <f>K8+K10</f>
        <v>0</v>
      </c>
      <c r="L7" s="24"/>
      <c r="M7" s="24">
        <f>M8+M10</f>
        <v>258000000</v>
      </c>
      <c r="N7" s="24">
        <f>N8+N10</f>
        <v>218000000</v>
      </c>
      <c r="O7" s="24">
        <f>O8+O10</f>
        <v>40000000</v>
      </c>
      <c r="P7" s="26"/>
    </row>
    <row r="8" spans="1:16" ht="35.1" customHeight="1">
      <c r="A8" s="430"/>
      <c r="B8" s="415" t="s">
        <v>0</v>
      </c>
      <c r="C8" s="432" t="s">
        <v>13</v>
      </c>
      <c r="D8" s="432"/>
      <c r="E8" s="432"/>
      <c r="F8" s="27">
        <f>F9</f>
        <v>200000000</v>
      </c>
      <c r="G8" s="27">
        <f t="shared" ref="G8:H8" si="0">G9</f>
        <v>160000000</v>
      </c>
      <c r="H8" s="27">
        <f t="shared" si="0"/>
        <v>40000000</v>
      </c>
      <c r="I8" s="28">
        <f>H8/F8</f>
        <v>0.2</v>
      </c>
      <c r="J8" s="27">
        <f t="shared" ref="J8" si="1">J9</f>
        <v>0</v>
      </c>
      <c r="K8" s="27">
        <f t="shared" ref="K8" si="2">K9</f>
        <v>0</v>
      </c>
      <c r="L8" s="27"/>
      <c r="M8" s="27">
        <f>M9</f>
        <v>200000000</v>
      </c>
      <c r="N8" s="27">
        <f t="shared" ref="N8" si="3">N9</f>
        <v>160000000</v>
      </c>
      <c r="O8" s="27">
        <f t="shared" ref="O8" si="4">O9</f>
        <v>40000000</v>
      </c>
      <c r="P8" s="29">
        <f>O8/M8</f>
        <v>0.2</v>
      </c>
    </row>
    <row r="9" spans="1:16" ht="51" customHeight="1">
      <c r="A9" s="430"/>
      <c r="B9" s="415"/>
      <c r="C9" s="30" t="s">
        <v>17</v>
      </c>
      <c r="D9" s="285" t="s">
        <v>508</v>
      </c>
      <c r="E9" s="286" t="s">
        <v>509</v>
      </c>
      <c r="F9" s="31">
        <f>G9+H9</f>
        <v>200000000</v>
      </c>
      <c r="G9" s="32">
        <v>160000000</v>
      </c>
      <c r="H9" s="32">
        <v>40000000</v>
      </c>
      <c r="I9" s="33"/>
      <c r="J9" s="34"/>
      <c r="K9" s="34"/>
      <c r="L9" s="34"/>
      <c r="M9" s="31">
        <f>N9+O9</f>
        <v>200000000</v>
      </c>
      <c r="N9" s="34">
        <f>G9+J9</f>
        <v>160000000</v>
      </c>
      <c r="O9" s="34">
        <f>H9+K9</f>
        <v>40000000</v>
      </c>
      <c r="P9" s="35"/>
    </row>
    <row r="10" spans="1:16" ht="35.1" customHeight="1">
      <c r="A10" s="430"/>
      <c r="B10" s="433" t="s">
        <v>16</v>
      </c>
      <c r="C10" s="432" t="s">
        <v>13</v>
      </c>
      <c r="D10" s="432"/>
      <c r="E10" s="432"/>
      <c r="F10" s="36">
        <f>SUM(F11:F12)</f>
        <v>58000000</v>
      </c>
      <c r="G10" s="36">
        <f t="shared" ref="G10:H10" si="5">SUM(G11:G12)</f>
        <v>58000000</v>
      </c>
      <c r="H10" s="36">
        <f t="shared" si="5"/>
        <v>0</v>
      </c>
      <c r="I10" s="37"/>
      <c r="J10" s="36">
        <f t="shared" ref="J10" si="6">SUM(J11:J12)</f>
        <v>0</v>
      </c>
      <c r="K10" s="36">
        <f t="shared" ref="K10" si="7">SUM(K11:K12)</f>
        <v>0</v>
      </c>
      <c r="L10" s="36"/>
      <c r="M10" s="36">
        <f>SUM(M11:M12)</f>
        <v>58000000</v>
      </c>
      <c r="N10" s="36">
        <f t="shared" ref="N10" si="8">SUM(N11:N12)</f>
        <v>58000000</v>
      </c>
      <c r="O10" s="36">
        <f t="shared" ref="O10" si="9">SUM(O11:O12)</f>
        <v>0</v>
      </c>
      <c r="P10" s="38"/>
    </row>
    <row r="11" spans="1:16" ht="35.1" customHeight="1">
      <c r="A11" s="430"/>
      <c r="B11" s="415"/>
      <c r="C11" s="48" t="s">
        <v>12</v>
      </c>
      <c r="D11" s="48" t="s">
        <v>36</v>
      </c>
      <c r="E11" s="49" t="s">
        <v>37</v>
      </c>
      <c r="F11" s="50">
        <f>G11+H11</f>
        <v>30000000</v>
      </c>
      <c r="G11" s="51">
        <v>30000000</v>
      </c>
      <c r="H11" s="52">
        <v>0</v>
      </c>
      <c r="I11" s="53"/>
      <c r="J11" s="54"/>
      <c r="K11" s="52"/>
      <c r="L11" s="52"/>
      <c r="M11" s="50">
        <f>N11+O11</f>
        <v>30000000</v>
      </c>
      <c r="N11" s="54">
        <f>G11+J11</f>
        <v>30000000</v>
      </c>
      <c r="O11" s="52"/>
      <c r="P11" s="55"/>
    </row>
    <row r="12" spans="1:16" ht="41.25" customHeight="1">
      <c r="A12" s="430"/>
      <c r="B12" s="415"/>
      <c r="C12" s="39" t="s">
        <v>18</v>
      </c>
      <c r="D12" s="40" t="s">
        <v>39</v>
      </c>
      <c r="E12" s="41" t="s">
        <v>38</v>
      </c>
      <c r="F12" s="42">
        <f>G12+H12</f>
        <v>28000000</v>
      </c>
      <c r="G12" s="43">
        <v>28000000</v>
      </c>
      <c r="H12" s="44">
        <v>0</v>
      </c>
      <c r="I12" s="45"/>
      <c r="J12" s="46"/>
      <c r="K12" s="44"/>
      <c r="L12" s="44"/>
      <c r="M12" s="42">
        <f>N12+O12</f>
        <v>28000000</v>
      </c>
      <c r="N12" s="46">
        <f>G12+J12</f>
        <v>28000000</v>
      </c>
      <c r="O12" s="44"/>
      <c r="P12" s="47"/>
    </row>
    <row r="13" spans="1:16" ht="35.1" customHeight="1">
      <c r="A13" s="414" t="s">
        <v>14</v>
      </c>
      <c r="B13" s="415" t="s">
        <v>8</v>
      </c>
      <c r="C13" s="415"/>
      <c r="D13" s="415"/>
      <c r="E13" s="415"/>
      <c r="F13" s="4">
        <f>SUM(F14:F15)</f>
        <v>0</v>
      </c>
      <c r="G13" s="4">
        <f t="shared" ref="G13:H13" si="10">SUM(G14:G15)</f>
        <v>0</v>
      </c>
      <c r="H13" s="4">
        <f t="shared" si="10"/>
        <v>0</v>
      </c>
      <c r="I13" s="9" t="e">
        <f>H13/F13</f>
        <v>#DIV/0!</v>
      </c>
      <c r="J13" s="4">
        <f t="shared" ref="J13:K13" si="11">SUM(J14:J15)</f>
        <v>0</v>
      </c>
      <c r="K13" s="4">
        <f t="shared" si="11"/>
        <v>0</v>
      </c>
      <c r="L13" s="4"/>
      <c r="M13" s="4">
        <f>SUM(M14:M15)</f>
        <v>0</v>
      </c>
      <c r="N13" s="4">
        <f t="shared" ref="N13:O13" si="12">SUM(N14:N15)</f>
        <v>0</v>
      </c>
      <c r="O13" s="4">
        <f t="shared" si="12"/>
        <v>0</v>
      </c>
      <c r="P13" s="10" t="e">
        <f>O13/M13</f>
        <v>#DIV/0!</v>
      </c>
    </row>
    <row r="14" spans="1:16" ht="35.1" customHeight="1">
      <c r="A14" s="414"/>
      <c r="B14" s="427" t="s">
        <v>1</v>
      </c>
      <c r="C14" s="428"/>
      <c r="D14" s="428"/>
      <c r="E14" s="428"/>
      <c r="F14" s="36">
        <f t="shared" ref="F14:F17" si="13">G14+H14</f>
        <v>0</v>
      </c>
      <c r="G14" s="56">
        <v>0</v>
      </c>
      <c r="H14" s="56">
        <v>0</v>
      </c>
      <c r="I14" s="57"/>
      <c r="J14" s="58"/>
      <c r="K14" s="58"/>
      <c r="L14" s="58"/>
      <c r="M14" s="36">
        <f t="shared" ref="M14:M15" si="14">N14+O14</f>
        <v>0</v>
      </c>
      <c r="N14" s="58">
        <f>G14+J14</f>
        <v>0</v>
      </c>
      <c r="O14" s="58">
        <f>H14+K14</f>
        <v>0</v>
      </c>
      <c r="P14" s="59"/>
    </row>
    <row r="15" spans="1:16" ht="35.1" customHeight="1">
      <c r="A15" s="414"/>
      <c r="B15" s="434" t="s">
        <v>2</v>
      </c>
      <c r="C15" s="435"/>
      <c r="D15" s="435"/>
      <c r="E15" s="435"/>
      <c r="F15" s="31">
        <f t="shared" si="13"/>
        <v>0</v>
      </c>
      <c r="G15" s="32">
        <v>0</v>
      </c>
      <c r="H15" s="32">
        <v>0</v>
      </c>
      <c r="I15" s="60"/>
      <c r="J15" s="34"/>
      <c r="K15" s="34"/>
      <c r="L15" s="34"/>
      <c r="M15" s="31">
        <f t="shared" si="14"/>
        <v>0</v>
      </c>
      <c r="N15" s="61">
        <f>G15+J15</f>
        <v>0</v>
      </c>
      <c r="O15" s="61">
        <f>H15+K15</f>
        <v>0</v>
      </c>
      <c r="P15" s="62"/>
    </row>
    <row r="16" spans="1:16" ht="35.1" customHeight="1">
      <c r="A16" s="414" t="s">
        <v>40</v>
      </c>
      <c r="B16" s="415" t="s">
        <v>10</v>
      </c>
      <c r="C16" s="415"/>
      <c r="D16" s="415"/>
      <c r="E16" s="415"/>
      <c r="F16" s="4">
        <f>F17</f>
        <v>0</v>
      </c>
      <c r="G16" s="4">
        <f t="shared" ref="G16:H16" si="15">G17</f>
        <v>0</v>
      </c>
      <c r="H16" s="4">
        <f t="shared" si="15"/>
        <v>0</v>
      </c>
      <c r="I16" s="11"/>
      <c r="J16" s="4">
        <f t="shared" ref="J16:K16" si="16">J17</f>
        <v>0</v>
      </c>
      <c r="K16" s="4">
        <f t="shared" si="16"/>
        <v>0</v>
      </c>
      <c r="L16" s="4"/>
      <c r="M16" s="4">
        <f>M17</f>
        <v>0</v>
      </c>
      <c r="N16" s="4">
        <f t="shared" ref="N16:O16" si="17">N17</f>
        <v>0</v>
      </c>
      <c r="O16" s="4">
        <f t="shared" si="17"/>
        <v>0</v>
      </c>
      <c r="P16" s="12"/>
    </row>
    <row r="17" spans="1:24" ht="35.1" customHeight="1" thickBot="1">
      <c r="A17" s="416"/>
      <c r="B17" s="436" t="s">
        <v>3</v>
      </c>
      <c r="C17" s="437"/>
      <c r="D17" s="437"/>
      <c r="E17" s="437"/>
      <c r="F17" s="5">
        <f t="shared" si="13"/>
        <v>0</v>
      </c>
      <c r="G17" s="13">
        <v>0</v>
      </c>
      <c r="H17" s="14"/>
      <c r="I17" s="15"/>
      <c r="J17" s="14"/>
      <c r="K17" s="14"/>
      <c r="L17" s="14"/>
      <c r="M17" s="5">
        <f t="shared" ref="M17" si="18">N17+O17</f>
        <v>0</v>
      </c>
      <c r="N17" s="14">
        <f>G17+J17</f>
        <v>0</v>
      </c>
      <c r="O17" s="14"/>
      <c r="P17" s="16"/>
    </row>
    <row r="18" spans="1:24" ht="23.25" customHeight="1">
      <c r="A18" s="422"/>
      <c r="B18" s="422"/>
      <c r="C18" s="422"/>
      <c r="D18" s="422"/>
      <c r="E18" s="422"/>
      <c r="F18" s="422"/>
      <c r="G18" s="422"/>
      <c r="H18" s="422"/>
      <c r="I18" s="422"/>
      <c r="J18" s="422"/>
      <c r="K18" s="422"/>
      <c r="L18" s="422"/>
      <c r="M18" s="422"/>
      <c r="N18" s="422"/>
      <c r="O18" s="422"/>
      <c r="P18" s="422"/>
      <c r="Q18" s="422"/>
      <c r="R18" s="422"/>
      <c r="S18" s="422"/>
      <c r="T18" s="422"/>
      <c r="U18" s="422"/>
      <c r="V18" s="422"/>
      <c r="W18" s="422"/>
      <c r="X18" s="422"/>
    </row>
  </sheetData>
  <mergeCells count="22">
    <mergeCell ref="A1:P1"/>
    <mergeCell ref="A4:E5"/>
    <mergeCell ref="A18:X18"/>
    <mergeCell ref="F4:I4"/>
    <mergeCell ref="J4:L4"/>
    <mergeCell ref="M4:P4"/>
    <mergeCell ref="B14:E14"/>
    <mergeCell ref="A7:A12"/>
    <mergeCell ref="B7:E7"/>
    <mergeCell ref="B8:B9"/>
    <mergeCell ref="C8:E8"/>
    <mergeCell ref="B10:B12"/>
    <mergeCell ref="C10:E10"/>
    <mergeCell ref="B15:E15"/>
    <mergeCell ref="B17:E17"/>
    <mergeCell ref="A6:E6"/>
    <mergeCell ref="A3:G3"/>
    <mergeCell ref="A2:P2"/>
    <mergeCell ref="A13:A15"/>
    <mergeCell ref="B13:E13"/>
    <mergeCell ref="A16:A17"/>
    <mergeCell ref="B16:E16"/>
  </mergeCells>
  <phoneticPr fontId="9" type="noConversion"/>
  <printOptions horizontalCentered="1"/>
  <pageMargins left="0.11811023622047245" right="0.11811023622047245" top="0.74803149606299213" bottom="0.55118110236220474" header="0.31496062992125984" footer="0.31496062992125984"/>
  <pageSetup paperSize="9" scale="3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28"/>
  <sheetViews>
    <sheetView zoomScale="75" zoomScaleNormal="75" workbookViewId="0">
      <selection activeCell="F7" sqref="F7"/>
    </sheetView>
  </sheetViews>
  <sheetFormatPr defaultRowHeight="13.5"/>
  <cols>
    <col min="1" max="1" width="5.85546875" customWidth="1"/>
    <col min="2" max="2" width="10.28515625" customWidth="1"/>
    <col min="3" max="3" width="34.42578125" customWidth="1"/>
    <col min="4" max="4" width="50.42578125" customWidth="1"/>
    <col min="5" max="5" width="18.140625" style="287" customWidth="1"/>
    <col min="6" max="9" width="8.5703125" style="287" customWidth="1"/>
    <col min="10" max="16" width="10.28515625" customWidth="1"/>
    <col min="17" max="17" width="47.42578125" customWidth="1"/>
    <col min="18" max="18" width="14.28515625" customWidth="1"/>
    <col min="19" max="19" width="10.28515625" customWidth="1"/>
    <col min="20" max="20" width="14.140625" customWidth="1"/>
    <col min="21" max="25" width="10.28515625" customWidth="1"/>
    <col min="26" max="26" width="11.140625" customWidth="1"/>
    <col min="27" max="27" width="10.28515625" customWidth="1"/>
    <col min="28" max="28" width="11.42578125" customWidth="1"/>
    <col min="29" max="29" width="12.140625" customWidth="1"/>
    <col min="30" max="30" width="18.5703125" customWidth="1"/>
    <col min="31" max="31" width="15.85546875" customWidth="1"/>
    <col min="32" max="32" width="15.42578125" customWidth="1"/>
    <col min="33" max="33" width="16.28515625" customWidth="1"/>
    <col min="34" max="34" width="19.5703125" customWidth="1"/>
    <col min="35" max="35" width="10.28515625" customWidth="1"/>
  </cols>
  <sheetData>
    <row r="1" spans="1:45" s="217" customFormat="1" ht="33.75">
      <c r="A1" s="440" t="s">
        <v>527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40"/>
      <c r="W1" s="440"/>
      <c r="X1" s="440"/>
      <c r="Y1" s="440"/>
      <c r="Z1" s="440"/>
      <c r="AA1" s="440"/>
      <c r="AB1" s="440"/>
      <c r="AC1" s="440"/>
      <c r="AD1" s="440"/>
      <c r="AE1" s="440"/>
      <c r="AF1" s="440"/>
      <c r="AG1" s="440"/>
      <c r="AH1" s="440"/>
      <c r="AI1" s="440"/>
    </row>
    <row r="2" spans="1:45" s="217" customFormat="1" ht="409.6" customHeight="1">
      <c r="A2" s="359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243"/>
      <c r="N2" s="243"/>
      <c r="O2" s="444"/>
      <c r="P2" s="444"/>
      <c r="Q2" s="444"/>
      <c r="R2" s="444"/>
      <c r="S2" s="444"/>
      <c r="T2" s="444"/>
      <c r="U2" s="444"/>
      <c r="V2" s="444"/>
      <c r="W2" s="444"/>
      <c r="X2" s="444"/>
      <c r="Y2" s="444"/>
      <c r="Z2" s="243"/>
      <c r="AA2" s="243"/>
      <c r="AB2" s="243"/>
      <c r="AC2" s="243"/>
      <c r="AD2" s="243"/>
      <c r="AE2" s="243"/>
      <c r="AF2" s="243"/>
      <c r="AG2" s="243"/>
      <c r="AH2" s="243"/>
      <c r="AI2" s="243"/>
    </row>
    <row r="3" spans="1:45" s="217" customFormat="1" ht="24" customHeight="1" thickBot="1">
      <c r="A3" s="441"/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</row>
    <row r="4" spans="1:45" s="219" customFormat="1" ht="54.75" customHeight="1">
      <c r="A4" s="220" t="s">
        <v>421</v>
      </c>
      <c r="B4" s="221" t="s">
        <v>422</v>
      </c>
      <c r="C4" s="221" t="s">
        <v>423</v>
      </c>
      <c r="D4" s="221" t="s">
        <v>424</v>
      </c>
      <c r="E4" s="221" t="s">
        <v>510</v>
      </c>
      <c r="F4" s="221" t="s">
        <v>511</v>
      </c>
      <c r="G4" s="221" t="s">
        <v>512</v>
      </c>
      <c r="H4" s="221" t="s">
        <v>513</v>
      </c>
      <c r="I4" s="221" t="s">
        <v>514</v>
      </c>
      <c r="J4" s="279" t="s">
        <v>494</v>
      </c>
      <c r="K4" s="410" t="s">
        <v>3417</v>
      </c>
      <c r="L4" s="222" t="s">
        <v>87</v>
      </c>
      <c r="M4" s="222" t="s">
        <v>88</v>
      </c>
      <c r="N4" s="222" t="s">
        <v>89</v>
      </c>
      <c r="O4" s="222" t="s">
        <v>425</v>
      </c>
      <c r="P4" s="223" t="s">
        <v>82</v>
      </c>
      <c r="Q4" s="224" t="s">
        <v>495</v>
      </c>
      <c r="R4" s="224" t="s">
        <v>446</v>
      </c>
      <c r="S4" s="224" t="s">
        <v>426</v>
      </c>
      <c r="T4" s="227" t="s">
        <v>502</v>
      </c>
      <c r="U4" s="224" t="s">
        <v>427</v>
      </c>
      <c r="V4" s="276" t="s">
        <v>428</v>
      </c>
      <c r="W4" s="224" t="s">
        <v>429</v>
      </c>
      <c r="X4" s="224" t="s">
        <v>430</v>
      </c>
      <c r="Y4" s="276" t="s">
        <v>431</v>
      </c>
      <c r="Z4" s="225" t="s">
        <v>432</v>
      </c>
      <c r="AA4" s="226" t="s">
        <v>433</v>
      </c>
      <c r="AB4" s="276" t="s">
        <v>434</v>
      </c>
      <c r="AC4" s="226" t="s">
        <v>444</v>
      </c>
      <c r="AD4" s="276" t="s">
        <v>19</v>
      </c>
      <c r="AE4" s="226" t="s">
        <v>435</v>
      </c>
      <c r="AF4" s="226" t="s">
        <v>436</v>
      </c>
      <c r="AG4" s="226" t="s">
        <v>81</v>
      </c>
      <c r="AH4" s="226" t="s">
        <v>437</v>
      </c>
      <c r="AI4" s="226" t="s">
        <v>445</v>
      </c>
    </row>
    <row r="5" spans="1:45" s="232" customFormat="1" ht="21.75" customHeight="1">
      <c r="A5" s="442"/>
      <c r="B5" s="443"/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  <c r="O5" s="443"/>
      <c r="P5" s="443"/>
      <c r="Q5" s="443"/>
      <c r="R5" s="443"/>
      <c r="S5" s="228"/>
      <c r="T5" s="228"/>
      <c r="U5" s="229"/>
      <c r="V5" s="229"/>
      <c r="W5" s="230"/>
      <c r="X5" s="230">
        <f>SUM(X7:X25)</f>
        <v>5</v>
      </c>
      <c r="Y5" s="352">
        <f>SUM(Y6:Y25)</f>
        <v>135</v>
      </c>
      <c r="Z5" s="352">
        <f>SUM(Z6:Z25)</f>
        <v>2875</v>
      </c>
      <c r="AA5" s="231"/>
      <c r="AB5" s="354"/>
      <c r="AC5" s="355"/>
      <c r="AD5" s="277">
        <f>SUM(AD7:AD25)</f>
        <v>177611259</v>
      </c>
      <c r="AE5" s="230">
        <f>SUM(AE7:AE25)</f>
        <v>11125000</v>
      </c>
      <c r="AF5" s="230">
        <f>SUM(AF7:AF25)</f>
        <v>20000000</v>
      </c>
      <c r="AG5" s="230">
        <f>SUM(AG7:AG25)</f>
        <v>10000000</v>
      </c>
      <c r="AH5" s="352">
        <f>SUM(AH6:AH25)</f>
        <v>236502451</v>
      </c>
      <c r="AI5" s="231"/>
    </row>
    <row r="6" spans="1:45" s="238" customFormat="1" ht="21.75" customHeight="1">
      <c r="A6" s="233">
        <v>1</v>
      </c>
      <c r="B6" s="234" t="s">
        <v>526</v>
      </c>
      <c r="C6" s="350" t="s">
        <v>439</v>
      </c>
      <c r="D6" s="350" t="s">
        <v>440</v>
      </c>
      <c r="E6" s="348" t="str">
        <f>F6&amp;G6&amp;H6&amp;I6</f>
        <v>16111</v>
      </c>
      <c r="F6" s="234">
        <v>16</v>
      </c>
      <c r="G6" s="234">
        <v>1</v>
      </c>
      <c r="H6" s="234">
        <v>1</v>
      </c>
      <c r="I6" s="234">
        <v>1</v>
      </c>
      <c r="J6" s="349" t="str">
        <f>L6&amp;M6</f>
        <v>2001</v>
      </c>
      <c r="K6" s="349" t="str">
        <f>L6&amp;M6&amp;N6</f>
        <v>200101</v>
      </c>
      <c r="L6" s="235" t="s">
        <v>3416</v>
      </c>
      <c r="M6" s="235" t="s">
        <v>497</v>
      </c>
      <c r="N6" s="235" t="s">
        <v>497</v>
      </c>
      <c r="O6" s="235" t="s">
        <v>497</v>
      </c>
      <c r="P6" s="235" t="s">
        <v>500</v>
      </c>
      <c r="Q6" s="235" t="s">
        <v>501</v>
      </c>
      <c r="R6" s="351" t="s">
        <v>442</v>
      </c>
      <c r="S6" s="234" t="s">
        <v>441</v>
      </c>
      <c r="T6" s="351" t="s">
        <v>438</v>
      </c>
      <c r="U6" s="236">
        <v>3</v>
      </c>
      <c r="V6" s="236">
        <v>30</v>
      </c>
      <c r="W6" s="236">
        <v>20</v>
      </c>
      <c r="X6" s="236">
        <v>2</v>
      </c>
      <c r="Y6" s="353">
        <f t="shared" ref="Y6" si="0">W6*X6</f>
        <v>40</v>
      </c>
      <c r="Z6" s="353">
        <f t="shared" ref="Z6" si="1">V6*W6*X6/8</f>
        <v>150</v>
      </c>
      <c r="AA6" s="236">
        <f>VLOOKUP($K6,'(참고) 2024년 NCS기준단가'!$A$3:$E$284,5,0)</f>
        <v>7330</v>
      </c>
      <c r="AB6" s="356">
        <f t="shared" ref="AB6" si="2">ROUNDDOWN(AD6/V6/Y6,0)</f>
        <v>14305</v>
      </c>
      <c r="AC6" s="357">
        <f t="shared" ref="AC6" si="3">AB6/AA6*100</f>
        <v>195.1568894952251</v>
      </c>
      <c r="AD6" s="278">
        <v>17166192</v>
      </c>
      <c r="AE6" s="237">
        <v>600000</v>
      </c>
      <c r="AF6" s="237">
        <v>0</v>
      </c>
      <c r="AG6" s="237">
        <v>0</v>
      </c>
      <c r="AH6" s="358">
        <f t="shared" ref="AH6" si="4">AD6+AE6+AF6+AG6</f>
        <v>17766192</v>
      </c>
      <c r="AI6" s="351" t="s">
        <v>3029</v>
      </c>
    </row>
    <row r="7" spans="1:45" s="238" customFormat="1" ht="21.75" customHeight="1">
      <c r="A7" s="233">
        <v>2</v>
      </c>
      <c r="B7" s="234" t="s">
        <v>526</v>
      </c>
      <c r="C7" s="350" t="s">
        <v>439</v>
      </c>
      <c r="D7" s="350" t="s">
        <v>440</v>
      </c>
      <c r="E7" s="348" t="str">
        <f t="shared" ref="E7:E25" si="5">F7&amp;G7&amp;H7&amp;I7</f>
        <v/>
      </c>
      <c r="F7" s="234"/>
      <c r="G7" s="234"/>
      <c r="H7" s="234"/>
      <c r="I7" s="234"/>
      <c r="J7" s="349" t="str">
        <f t="shared" ref="J7:J25" si="6">L7&amp;M7</f>
        <v>1501</v>
      </c>
      <c r="K7" s="349" t="str">
        <f t="shared" ref="K7:K25" si="7">L7&amp;M7&amp;N7</f>
        <v>150102</v>
      </c>
      <c r="L7" s="235" t="s">
        <v>229</v>
      </c>
      <c r="M7" s="235" t="s">
        <v>97</v>
      </c>
      <c r="N7" s="235" t="s">
        <v>100</v>
      </c>
      <c r="O7" s="235" t="s">
        <v>97</v>
      </c>
      <c r="P7" s="235" t="s">
        <v>443</v>
      </c>
      <c r="Q7" s="235" t="s">
        <v>493</v>
      </c>
      <c r="R7" s="351" t="s">
        <v>442</v>
      </c>
      <c r="S7" s="234" t="s">
        <v>441</v>
      </c>
      <c r="T7" s="351" t="s">
        <v>438</v>
      </c>
      <c r="U7" s="236">
        <v>60</v>
      </c>
      <c r="V7" s="236">
        <v>400</v>
      </c>
      <c r="W7" s="236">
        <v>25</v>
      </c>
      <c r="X7" s="236">
        <v>2</v>
      </c>
      <c r="Y7" s="353">
        <f>W7*X7</f>
        <v>50</v>
      </c>
      <c r="Z7" s="353">
        <f>V7*W7*X7/8</f>
        <v>2500</v>
      </c>
      <c r="AA7" s="236">
        <f>VLOOKUP($K7,'(참고) 2024년 NCS기준단가'!$A$3:$E$284,5,0)</f>
        <v>6530</v>
      </c>
      <c r="AB7" s="356">
        <f>ROUNDDOWN(AD7/V7/Y7,0)</f>
        <v>7689</v>
      </c>
      <c r="AC7" s="357">
        <f>AB7/AA7*100</f>
        <v>117.74885145482389</v>
      </c>
      <c r="AD7" s="278">
        <v>153785479</v>
      </c>
      <c r="AE7" s="237">
        <v>10000000</v>
      </c>
      <c r="AF7" s="237">
        <v>20000000</v>
      </c>
      <c r="AG7" s="237">
        <v>0</v>
      </c>
      <c r="AH7" s="358">
        <f>AD7+AE7+AF7+AG7</f>
        <v>183785479</v>
      </c>
      <c r="AI7" s="351" t="s">
        <v>3029</v>
      </c>
    </row>
    <row r="8" spans="1:45" s="238" customFormat="1" ht="21.75" customHeight="1">
      <c r="A8" s="233">
        <v>3</v>
      </c>
      <c r="B8" s="234" t="s">
        <v>526</v>
      </c>
      <c r="C8" s="350" t="s">
        <v>439</v>
      </c>
      <c r="D8" s="350" t="s">
        <v>440</v>
      </c>
      <c r="E8" s="348" t="str">
        <f t="shared" si="5"/>
        <v/>
      </c>
      <c r="F8" s="234"/>
      <c r="G8" s="234"/>
      <c r="H8" s="234"/>
      <c r="I8" s="234"/>
      <c r="J8" s="349" t="str">
        <f t="shared" si="6"/>
        <v>1601</v>
      </c>
      <c r="K8" s="349" t="str">
        <f t="shared" si="7"/>
        <v>160105</v>
      </c>
      <c r="L8" s="235" t="s">
        <v>498</v>
      </c>
      <c r="M8" s="235" t="s">
        <v>497</v>
      </c>
      <c r="N8" s="235" t="s">
        <v>499</v>
      </c>
      <c r="O8" s="235" t="s">
        <v>497</v>
      </c>
      <c r="P8" s="235" t="s">
        <v>443</v>
      </c>
      <c r="Q8" s="235" t="s">
        <v>492</v>
      </c>
      <c r="R8" s="351" t="s">
        <v>442</v>
      </c>
      <c r="S8" s="234" t="s">
        <v>441</v>
      </c>
      <c r="T8" s="351" t="s">
        <v>438</v>
      </c>
      <c r="U8" s="236">
        <v>5</v>
      </c>
      <c r="V8" s="236">
        <v>40</v>
      </c>
      <c r="W8" s="236">
        <v>15</v>
      </c>
      <c r="X8" s="236">
        <v>3</v>
      </c>
      <c r="Y8" s="353">
        <f t="shared" ref="Y8:Y25" si="8">W8*X8</f>
        <v>45</v>
      </c>
      <c r="Z8" s="353">
        <f t="shared" ref="Z8:Z25" si="9">V8*W8*X8/8</f>
        <v>225</v>
      </c>
      <c r="AA8" s="236">
        <f>VLOOKUP($K8,'(참고) 2024년 NCS기준단가'!$A$3:$E$284,5,0)</f>
        <v>7250</v>
      </c>
      <c r="AB8" s="356">
        <f t="shared" ref="AB8:AB25" si="10">ROUNDDOWN(AD8/V8/Y8,0)</f>
        <v>13236</v>
      </c>
      <c r="AC8" s="357">
        <f t="shared" ref="AC8:AC25" si="11">AB8/AA8*100</f>
        <v>182.5655172413793</v>
      </c>
      <c r="AD8" s="278">
        <v>23825780</v>
      </c>
      <c r="AE8" s="237">
        <v>1125000</v>
      </c>
      <c r="AF8" s="237">
        <v>0</v>
      </c>
      <c r="AG8" s="237">
        <v>10000000</v>
      </c>
      <c r="AH8" s="358">
        <f t="shared" ref="AH8:AH25" si="12">AD8+AE8+AF8+AG8</f>
        <v>34950780</v>
      </c>
      <c r="AI8" s="351" t="s">
        <v>3029</v>
      </c>
    </row>
    <row r="9" spans="1:45" s="238" customFormat="1" ht="21.75" customHeight="1">
      <c r="A9" s="233">
        <v>4</v>
      </c>
      <c r="B9" s="234"/>
      <c r="C9" s="234"/>
      <c r="D9" s="234"/>
      <c r="E9" s="348" t="str">
        <f t="shared" si="5"/>
        <v/>
      </c>
      <c r="F9" s="234"/>
      <c r="G9" s="234"/>
      <c r="H9" s="234"/>
      <c r="I9" s="234"/>
      <c r="J9" s="349" t="str">
        <f t="shared" si="6"/>
        <v/>
      </c>
      <c r="K9" s="349" t="str">
        <f t="shared" si="7"/>
        <v/>
      </c>
      <c r="L9" s="235"/>
      <c r="M9" s="235"/>
      <c r="N9" s="235"/>
      <c r="O9" s="235"/>
      <c r="P9" s="235"/>
      <c r="Q9" s="235"/>
      <c r="R9" s="351" t="s">
        <v>442</v>
      </c>
      <c r="S9" s="234"/>
      <c r="T9" s="351" t="s">
        <v>438</v>
      </c>
      <c r="U9" s="236"/>
      <c r="V9" s="236"/>
      <c r="W9" s="236"/>
      <c r="X9" s="236"/>
      <c r="Y9" s="353">
        <f t="shared" si="8"/>
        <v>0</v>
      </c>
      <c r="Z9" s="353">
        <f t="shared" si="9"/>
        <v>0</v>
      </c>
      <c r="AA9" s="236"/>
      <c r="AB9" s="356" t="e">
        <f t="shared" si="10"/>
        <v>#DIV/0!</v>
      </c>
      <c r="AC9" s="357" t="e">
        <f t="shared" si="11"/>
        <v>#DIV/0!</v>
      </c>
      <c r="AD9" s="278"/>
      <c r="AE9" s="237"/>
      <c r="AF9" s="237"/>
      <c r="AG9" s="237"/>
      <c r="AH9" s="358">
        <f t="shared" si="12"/>
        <v>0</v>
      </c>
      <c r="AI9" s="351" t="s">
        <v>3029</v>
      </c>
    </row>
    <row r="10" spans="1:45" s="238" customFormat="1" ht="21.75" customHeight="1">
      <c r="A10" s="233">
        <v>5</v>
      </c>
      <c r="B10" s="234"/>
      <c r="C10" s="234"/>
      <c r="D10" s="234"/>
      <c r="E10" s="348" t="str">
        <f t="shared" si="5"/>
        <v/>
      </c>
      <c r="F10" s="234"/>
      <c r="G10" s="234"/>
      <c r="H10" s="234"/>
      <c r="I10" s="234"/>
      <c r="J10" s="349" t="str">
        <f t="shared" si="6"/>
        <v/>
      </c>
      <c r="K10" s="349" t="str">
        <f t="shared" si="7"/>
        <v/>
      </c>
      <c r="L10" s="235"/>
      <c r="M10" s="235"/>
      <c r="N10" s="235"/>
      <c r="O10" s="235"/>
      <c r="P10" s="235"/>
      <c r="Q10" s="235"/>
      <c r="R10" s="351" t="s">
        <v>442</v>
      </c>
      <c r="S10" s="234"/>
      <c r="T10" s="351" t="s">
        <v>438</v>
      </c>
      <c r="U10" s="236"/>
      <c r="V10" s="236"/>
      <c r="W10" s="236"/>
      <c r="X10" s="236"/>
      <c r="Y10" s="353">
        <f t="shared" si="8"/>
        <v>0</v>
      </c>
      <c r="Z10" s="353">
        <f t="shared" si="9"/>
        <v>0</v>
      </c>
      <c r="AA10" s="236"/>
      <c r="AB10" s="356" t="e">
        <f t="shared" si="10"/>
        <v>#DIV/0!</v>
      </c>
      <c r="AC10" s="357" t="e">
        <f t="shared" si="11"/>
        <v>#DIV/0!</v>
      </c>
      <c r="AD10" s="278"/>
      <c r="AE10" s="237"/>
      <c r="AF10" s="237"/>
      <c r="AG10" s="237"/>
      <c r="AH10" s="358">
        <f t="shared" si="12"/>
        <v>0</v>
      </c>
      <c r="AI10" s="351" t="s">
        <v>3029</v>
      </c>
    </row>
    <row r="11" spans="1:45" s="238" customFormat="1" ht="21.75" customHeight="1">
      <c r="A11" s="233">
        <v>6</v>
      </c>
      <c r="B11" s="234"/>
      <c r="C11" s="234"/>
      <c r="D11" s="234"/>
      <c r="E11" s="348" t="str">
        <f t="shared" si="5"/>
        <v/>
      </c>
      <c r="F11" s="234"/>
      <c r="G11" s="234"/>
      <c r="H11" s="234"/>
      <c r="I11" s="234"/>
      <c r="J11" s="349" t="str">
        <f t="shared" si="6"/>
        <v/>
      </c>
      <c r="K11" s="349" t="str">
        <f t="shared" si="7"/>
        <v/>
      </c>
      <c r="L11" s="235"/>
      <c r="M11" s="235"/>
      <c r="N11" s="235"/>
      <c r="O11" s="235"/>
      <c r="P11" s="235"/>
      <c r="Q11" s="235"/>
      <c r="R11" s="351" t="s">
        <v>442</v>
      </c>
      <c r="S11" s="234"/>
      <c r="T11" s="351" t="s">
        <v>438</v>
      </c>
      <c r="U11" s="236"/>
      <c r="V11" s="236"/>
      <c r="W11" s="236"/>
      <c r="X11" s="236"/>
      <c r="Y11" s="353">
        <f t="shared" si="8"/>
        <v>0</v>
      </c>
      <c r="Z11" s="353">
        <f t="shared" si="9"/>
        <v>0</v>
      </c>
      <c r="AA11" s="236"/>
      <c r="AB11" s="356" t="e">
        <f t="shared" si="10"/>
        <v>#DIV/0!</v>
      </c>
      <c r="AC11" s="357" t="e">
        <f t="shared" si="11"/>
        <v>#DIV/0!</v>
      </c>
      <c r="AD11" s="278"/>
      <c r="AE11" s="237"/>
      <c r="AF11" s="237"/>
      <c r="AG11" s="237"/>
      <c r="AH11" s="358">
        <f t="shared" si="12"/>
        <v>0</v>
      </c>
      <c r="AI11" s="351" t="s">
        <v>3029</v>
      </c>
    </row>
    <row r="12" spans="1:45" s="238" customFormat="1" ht="21.75" customHeight="1">
      <c r="A12" s="233">
        <v>7</v>
      </c>
      <c r="B12" s="234"/>
      <c r="C12" s="234"/>
      <c r="D12" s="234"/>
      <c r="E12" s="348" t="str">
        <f t="shared" si="5"/>
        <v/>
      </c>
      <c r="F12" s="234"/>
      <c r="G12" s="234"/>
      <c r="H12" s="234"/>
      <c r="I12" s="234"/>
      <c r="J12" s="349" t="str">
        <f t="shared" si="6"/>
        <v/>
      </c>
      <c r="K12" s="349" t="str">
        <f t="shared" si="7"/>
        <v/>
      </c>
      <c r="L12" s="235"/>
      <c r="M12" s="235"/>
      <c r="N12" s="235"/>
      <c r="O12" s="235"/>
      <c r="P12" s="235"/>
      <c r="Q12" s="235"/>
      <c r="R12" s="351" t="s">
        <v>442</v>
      </c>
      <c r="S12" s="234"/>
      <c r="T12" s="351" t="s">
        <v>438</v>
      </c>
      <c r="U12" s="236"/>
      <c r="V12" s="236"/>
      <c r="W12" s="236"/>
      <c r="X12" s="236"/>
      <c r="Y12" s="353">
        <f t="shared" si="8"/>
        <v>0</v>
      </c>
      <c r="Z12" s="353">
        <f t="shared" si="9"/>
        <v>0</v>
      </c>
      <c r="AA12" s="236"/>
      <c r="AB12" s="356" t="e">
        <f t="shared" si="10"/>
        <v>#DIV/0!</v>
      </c>
      <c r="AC12" s="357" t="e">
        <f t="shared" si="11"/>
        <v>#DIV/0!</v>
      </c>
      <c r="AD12" s="278"/>
      <c r="AE12" s="237"/>
      <c r="AF12" s="237"/>
      <c r="AG12" s="237"/>
      <c r="AH12" s="358">
        <f t="shared" si="12"/>
        <v>0</v>
      </c>
      <c r="AI12" s="351" t="s">
        <v>3029</v>
      </c>
    </row>
    <row r="13" spans="1:45" s="238" customFormat="1" ht="21.75" customHeight="1">
      <c r="A13" s="233">
        <v>8</v>
      </c>
      <c r="B13" s="234"/>
      <c r="C13" s="234"/>
      <c r="D13" s="234"/>
      <c r="E13" s="348" t="str">
        <f t="shared" si="5"/>
        <v/>
      </c>
      <c r="F13" s="234"/>
      <c r="G13" s="234"/>
      <c r="H13" s="234"/>
      <c r="I13" s="234"/>
      <c r="J13" s="349" t="str">
        <f t="shared" si="6"/>
        <v/>
      </c>
      <c r="K13" s="349" t="str">
        <f t="shared" si="7"/>
        <v/>
      </c>
      <c r="L13" s="235"/>
      <c r="M13" s="235"/>
      <c r="N13" s="235"/>
      <c r="O13" s="235"/>
      <c r="P13" s="235"/>
      <c r="Q13" s="235"/>
      <c r="R13" s="351" t="s">
        <v>442</v>
      </c>
      <c r="S13" s="234"/>
      <c r="T13" s="351" t="s">
        <v>438</v>
      </c>
      <c r="U13" s="236"/>
      <c r="V13" s="236"/>
      <c r="W13" s="236"/>
      <c r="X13" s="236"/>
      <c r="Y13" s="353">
        <f t="shared" si="8"/>
        <v>0</v>
      </c>
      <c r="Z13" s="353">
        <f t="shared" si="9"/>
        <v>0</v>
      </c>
      <c r="AA13" s="236"/>
      <c r="AB13" s="356" t="e">
        <f t="shared" si="10"/>
        <v>#DIV/0!</v>
      </c>
      <c r="AC13" s="357" t="e">
        <f t="shared" si="11"/>
        <v>#DIV/0!</v>
      </c>
      <c r="AD13" s="278"/>
      <c r="AE13" s="237"/>
      <c r="AF13" s="237"/>
      <c r="AG13" s="237"/>
      <c r="AH13" s="358">
        <f t="shared" si="12"/>
        <v>0</v>
      </c>
      <c r="AI13" s="351" t="s">
        <v>3029</v>
      </c>
    </row>
    <row r="14" spans="1:45" s="238" customFormat="1" ht="21.75" customHeight="1">
      <c r="A14" s="233">
        <v>9</v>
      </c>
      <c r="B14" s="234"/>
      <c r="C14" s="234"/>
      <c r="D14" s="234"/>
      <c r="E14" s="348" t="str">
        <f t="shared" si="5"/>
        <v/>
      </c>
      <c r="F14" s="234"/>
      <c r="G14" s="234"/>
      <c r="H14" s="234"/>
      <c r="I14" s="234"/>
      <c r="J14" s="349" t="str">
        <f t="shared" si="6"/>
        <v/>
      </c>
      <c r="K14" s="349" t="str">
        <f t="shared" si="7"/>
        <v/>
      </c>
      <c r="L14" s="235"/>
      <c r="M14" s="235"/>
      <c r="N14" s="235"/>
      <c r="O14" s="235"/>
      <c r="P14" s="235"/>
      <c r="Q14" s="235"/>
      <c r="R14" s="351" t="s">
        <v>442</v>
      </c>
      <c r="S14" s="234"/>
      <c r="T14" s="351" t="s">
        <v>438</v>
      </c>
      <c r="U14" s="236"/>
      <c r="V14" s="236"/>
      <c r="W14" s="236"/>
      <c r="X14" s="236"/>
      <c r="Y14" s="353">
        <f t="shared" si="8"/>
        <v>0</v>
      </c>
      <c r="Z14" s="353">
        <f t="shared" si="9"/>
        <v>0</v>
      </c>
      <c r="AA14" s="236"/>
      <c r="AB14" s="356" t="e">
        <f t="shared" si="10"/>
        <v>#DIV/0!</v>
      </c>
      <c r="AC14" s="357" t="e">
        <f t="shared" si="11"/>
        <v>#DIV/0!</v>
      </c>
      <c r="AD14" s="278"/>
      <c r="AE14" s="237"/>
      <c r="AF14" s="237"/>
      <c r="AG14" s="237"/>
      <c r="AH14" s="358">
        <f t="shared" si="12"/>
        <v>0</v>
      </c>
      <c r="AI14" s="351" t="s">
        <v>3029</v>
      </c>
    </row>
    <row r="15" spans="1:45" s="238" customFormat="1" ht="21.75" customHeight="1">
      <c r="A15" s="233">
        <v>10</v>
      </c>
      <c r="B15" s="234"/>
      <c r="C15" s="234"/>
      <c r="D15" s="234"/>
      <c r="E15" s="348" t="str">
        <f t="shared" si="5"/>
        <v/>
      </c>
      <c r="F15" s="234"/>
      <c r="G15" s="234"/>
      <c r="H15" s="234"/>
      <c r="I15" s="234"/>
      <c r="J15" s="349" t="str">
        <f t="shared" si="6"/>
        <v/>
      </c>
      <c r="K15" s="349" t="str">
        <f t="shared" si="7"/>
        <v/>
      </c>
      <c r="L15" s="235"/>
      <c r="M15" s="235"/>
      <c r="N15" s="235"/>
      <c r="O15" s="235"/>
      <c r="P15" s="235"/>
      <c r="Q15" s="235"/>
      <c r="R15" s="351" t="s">
        <v>442</v>
      </c>
      <c r="S15" s="234"/>
      <c r="T15" s="351" t="s">
        <v>438</v>
      </c>
      <c r="U15" s="236"/>
      <c r="V15" s="236"/>
      <c r="W15" s="236"/>
      <c r="X15" s="236"/>
      <c r="Y15" s="353">
        <f t="shared" si="8"/>
        <v>0</v>
      </c>
      <c r="Z15" s="353">
        <f t="shared" si="9"/>
        <v>0</v>
      </c>
      <c r="AA15" s="236"/>
      <c r="AB15" s="356" t="e">
        <f t="shared" si="10"/>
        <v>#DIV/0!</v>
      </c>
      <c r="AC15" s="357" t="e">
        <f t="shared" si="11"/>
        <v>#DIV/0!</v>
      </c>
      <c r="AD15" s="278"/>
      <c r="AE15" s="237"/>
      <c r="AF15" s="237"/>
      <c r="AG15" s="237"/>
      <c r="AH15" s="358">
        <f t="shared" si="12"/>
        <v>0</v>
      </c>
      <c r="AI15" s="351" t="s">
        <v>3029</v>
      </c>
      <c r="AN15" s="239"/>
      <c r="AO15" s="239"/>
      <c r="AP15" s="239"/>
      <c r="AQ15" s="239"/>
      <c r="AR15" s="239"/>
      <c r="AS15" s="239"/>
    </row>
    <row r="16" spans="1:45" s="238" customFormat="1" ht="21.75" customHeight="1">
      <c r="A16" s="233">
        <v>11</v>
      </c>
      <c r="B16" s="234"/>
      <c r="C16" s="234"/>
      <c r="D16" s="234"/>
      <c r="E16" s="348" t="str">
        <f t="shared" si="5"/>
        <v/>
      </c>
      <c r="F16" s="234"/>
      <c r="G16" s="234"/>
      <c r="H16" s="234"/>
      <c r="I16" s="234"/>
      <c r="J16" s="349" t="str">
        <f t="shared" si="6"/>
        <v/>
      </c>
      <c r="K16" s="349" t="str">
        <f t="shared" si="7"/>
        <v/>
      </c>
      <c r="L16" s="235"/>
      <c r="M16" s="235"/>
      <c r="N16" s="235"/>
      <c r="O16" s="235"/>
      <c r="P16" s="235"/>
      <c r="Q16" s="235"/>
      <c r="R16" s="351" t="s">
        <v>442</v>
      </c>
      <c r="S16" s="234"/>
      <c r="T16" s="351" t="s">
        <v>438</v>
      </c>
      <c r="U16" s="236"/>
      <c r="V16" s="236"/>
      <c r="W16" s="236"/>
      <c r="X16" s="236"/>
      <c r="Y16" s="353">
        <f t="shared" si="8"/>
        <v>0</v>
      </c>
      <c r="Z16" s="353">
        <f t="shared" si="9"/>
        <v>0</v>
      </c>
      <c r="AA16" s="236"/>
      <c r="AB16" s="356" t="e">
        <f t="shared" si="10"/>
        <v>#DIV/0!</v>
      </c>
      <c r="AC16" s="357" t="e">
        <f t="shared" si="11"/>
        <v>#DIV/0!</v>
      </c>
      <c r="AD16" s="278"/>
      <c r="AE16" s="237"/>
      <c r="AF16" s="237"/>
      <c r="AG16" s="237"/>
      <c r="AH16" s="358">
        <f t="shared" si="12"/>
        <v>0</v>
      </c>
      <c r="AI16" s="351" t="s">
        <v>3029</v>
      </c>
      <c r="AJ16" s="239"/>
      <c r="AK16" s="239"/>
      <c r="AL16" s="239"/>
      <c r="AM16" s="239"/>
      <c r="AN16" s="239"/>
      <c r="AO16" s="239"/>
      <c r="AP16" s="239"/>
      <c r="AQ16" s="239"/>
      <c r="AR16" s="239"/>
      <c r="AS16" s="239"/>
    </row>
    <row r="17" spans="1:45" s="240" customFormat="1" ht="21.75" customHeight="1">
      <c r="A17" s="233">
        <v>12</v>
      </c>
      <c r="B17" s="234"/>
      <c r="C17" s="234"/>
      <c r="D17" s="234"/>
      <c r="E17" s="348" t="str">
        <f t="shared" si="5"/>
        <v/>
      </c>
      <c r="F17" s="234"/>
      <c r="G17" s="234"/>
      <c r="H17" s="234"/>
      <c r="I17" s="234"/>
      <c r="J17" s="349" t="str">
        <f t="shared" si="6"/>
        <v/>
      </c>
      <c r="K17" s="349" t="str">
        <f t="shared" si="7"/>
        <v/>
      </c>
      <c r="L17" s="235"/>
      <c r="M17" s="235"/>
      <c r="N17" s="235"/>
      <c r="O17" s="235"/>
      <c r="P17" s="235"/>
      <c r="Q17" s="235"/>
      <c r="R17" s="351" t="s">
        <v>442</v>
      </c>
      <c r="S17" s="234"/>
      <c r="T17" s="351" t="s">
        <v>438</v>
      </c>
      <c r="U17" s="236"/>
      <c r="V17" s="236"/>
      <c r="W17" s="236"/>
      <c r="X17" s="236"/>
      <c r="Y17" s="353">
        <f t="shared" si="8"/>
        <v>0</v>
      </c>
      <c r="Z17" s="353">
        <f t="shared" si="9"/>
        <v>0</v>
      </c>
      <c r="AA17" s="236"/>
      <c r="AB17" s="356" t="e">
        <f t="shared" si="10"/>
        <v>#DIV/0!</v>
      </c>
      <c r="AC17" s="357" t="e">
        <f t="shared" si="11"/>
        <v>#DIV/0!</v>
      </c>
      <c r="AD17" s="278"/>
      <c r="AE17" s="237"/>
      <c r="AF17" s="237"/>
      <c r="AG17" s="237"/>
      <c r="AH17" s="358">
        <f t="shared" si="12"/>
        <v>0</v>
      </c>
      <c r="AI17" s="351" t="s">
        <v>3029</v>
      </c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</row>
    <row r="18" spans="1:45" s="241" customFormat="1" ht="21.75" customHeight="1">
      <c r="A18" s="233">
        <v>13</v>
      </c>
      <c r="B18" s="234"/>
      <c r="C18" s="234"/>
      <c r="D18" s="234"/>
      <c r="E18" s="348" t="str">
        <f t="shared" si="5"/>
        <v/>
      </c>
      <c r="F18" s="234"/>
      <c r="G18" s="234"/>
      <c r="H18" s="234"/>
      <c r="I18" s="234"/>
      <c r="J18" s="349" t="str">
        <f t="shared" si="6"/>
        <v/>
      </c>
      <c r="K18" s="349" t="str">
        <f t="shared" si="7"/>
        <v/>
      </c>
      <c r="L18" s="235"/>
      <c r="M18" s="235"/>
      <c r="N18" s="235"/>
      <c r="O18" s="235"/>
      <c r="P18" s="235"/>
      <c r="Q18" s="235"/>
      <c r="R18" s="351" t="s">
        <v>442</v>
      </c>
      <c r="S18" s="234"/>
      <c r="T18" s="351" t="s">
        <v>438</v>
      </c>
      <c r="U18" s="236"/>
      <c r="V18" s="236"/>
      <c r="W18" s="236"/>
      <c r="X18" s="236"/>
      <c r="Y18" s="353">
        <f t="shared" si="8"/>
        <v>0</v>
      </c>
      <c r="Z18" s="353">
        <f t="shared" si="9"/>
        <v>0</v>
      </c>
      <c r="AA18" s="236"/>
      <c r="AB18" s="356" t="e">
        <f t="shared" si="10"/>
        <v>#DIV/0!</v>
      </c>
      <c r="AC18" s="357" t="e">
        <f t="shared" si="11"/>
        <v>#DIV/0!</v>
      </c>
      <c r="AD18" s="278"/>
      <c r="AE18" s="237"/>
      <c r="AF18" s="237"/>
      <c r="AG18" s="237"/>
      <c r="AH18" s="358">
        <f t="shared" si="12"/>
        <v>0</v>
      </c>
      <c r="AI18" s="351" t="s">
        <v>3029</v>
      </c>
      <c r="AJ18" s="239"/>
      <c r="AK18" s="239"/>
      <c r="AL18" s="239"/>
      <c r="AM18" s="239"/>
      <c r="AN18" s="239"/>
      <c r="AO18" s="239"/>
      <c r="AP18" s="239"/>
      <c r="AQ18" s="239"/>
      <c r="AR18" s="239"/>
      <c r="AS18" s="239"/>
    </row>
    <row r="19" spans="1:45" s="238" customFormat="1" ht="21.75" customHeight="1">
      <c r="A19" s="233">
        <v>14</v>
      </c>
      <c r="B19" s="234"/>
      <c r="C19" s="234"/>
      <c r="D19" s="234"/>
      <c r="E19" s="348" t="str">
        <f t="shared" si="5"/>
        <v/>
      </c>
      <c r="F19" s="234"/>
      <c r="G19" s="234"/>
      <c r="H19" s="234"/>
      <c r="I19" s="234"/>
      <c r="J19" s="349" t="str">
        <f t="shared" si="6"/>
        <v/>
      </c>
      <c r="K19" s="349" t="str">
        <f t="shared" si="7"/>
        <v/>
      </c>
      <c r="L19" s="235"/>
      <c r="M19" s="235"/>
      <c r="N19" s="235"/>
      <c r="O19" s="235"/>
      <c r="P19" s="235"/>
      <c r="Q19" s="235"/>
      <c r="R19" s="351" t="s">
        <v>442</v>
      </c>
      <c r="S19" s="234"/>
      <c r="T19" s="351" t="s">
        <v>438</v>
      </c>
      <c r="U19" s="236"/>
      <c r="V19" s="236"/>
      <c r="W19" s="236"/>
      <c r="X19" s="236"/>
      <c r="Y19" s="353">
        <f t="shared" si="8"/>
        <v>0</v>
      </c>
      <c r="Z19" s="353">
        <f t="shared" si="9"/>
        <v>0</v>
      </c>
      <c r="AA19" s="236"/>
      <c r="AB19" s="356" t="e">
        <f t="shared" si="10"/>
        <v>#DIV/0!</v>
      </c>
      <c r="AC19" s="357" t="e">
        <f t="shared" si="11"/>
        <v>#DIV/0!</v>
      </c>
      <c r="AD19" s="278"/>
      <c r="AE19" s="237"/>
      <c r="AF19" s="237"/>
      <c r="AG19" s="237"/>
      <c r="AH19" s="358">
        <f t="shared" si="12"/>
        <v>0</v>
      </c>
      <c r="AI19" s="351" t="s">
        <v>3029</v>
      </c>
      <c r="AJ19" s="239"/>
      <c r="AK19" s="239"/>
      <c r="AL19" s="239"/>
      <c r="AM19" s="239"/>
      <c r="AN19" s="239"/>
      <c r="AO19" s="239"/>
      <c r="AP19" s="239"/>
      <c r="AQ19" s="239"/>
      <c r="AR19" s="239"/>
      <c r="AS19" s="239"/>
    </row>
    <row r="20" spans="1:45" s="238" customFormat="1" ht="21.75" customHeight="1">
      <c r="A20" s="233">
        <v>15</v>
      </c>
      <c r="B20" s="234"/>
      <c r="C20" s="234"/>
      <c r="D20" s="234"/>
      <c r="E20" s="348" t="str">
        <f t="shared" si="5"/>
        <v/>
      </c>
      <c r="F20" s="234"/>
      <c r="G20" s="234"/>
      <c r="H20" s="234"/>
      <c r="I20" s="234"/>
      <c r="J20" s="349" t="str">
        <f t="shared" si="6"/>
        <v/>
      </c>
      <c r="K20" s="349" t="str">
        <f t="shared" si="7"/>
        <v/>
      </c>
      <c r="L20" s="235"/>
      <c r="M20" s="235"/>
      <c r="N20" s="235"/>
      <c r="O20" s="235"/>
      <c r="P20" s="235"/>
      <c r="Q20" s="235"/>
      <c r="R20" s="351" t="s">
        <v>442</v>
      </c>
      <c r="S20" s="234"/>
      <c r="T20" s="351" t="s">
        <v>438</v>
      </c>
      <c r="U20" s="236"/>
      <c r="V20" s="236"/>
      <c r="W20" s="236"/>
      <c r="X20" s="236"/>
      <c r="Y20" s="353">
        <f t="shared" si="8"/>
        <v>0</v>
      </c>
      <c r="Z20" s="353">
        <f t="shared" si="9"/>
        <v>0</v>
      </c>
      <c r="AA20" s="236"/>
      <c r="AB20" s="356" t="e">
        <f t="shared" si="10"/>
        <v>#DIV/0!</v>
      </c>
      <c r="AC20" s="357" t="e">
        <f t="shared" si="11"/>
        <v>#DIV/0!</v>
      </c>
      <c r="AD20" s="278"/>
      <c r="AE20" s="237"/>
      <c r="AF20" s="237"/>
      <c r="AG20" s="237"/>
      <c r="AH20" s="358">
        <f t="shared" si="12"/>
        <v>0</v>
      </c>
      <c r="AI20" s="351" t="s">
        <v>3029</v>
      </c>
      <c r="AJ20" s="239"/>
      <c r="AK20" s="239"/>
      <c r="AL20" s="239"/>
      <c r="AM20" s="239"/>
      <c r="AN20" s="239"/>
      <c r="AO20" s="239"/>
      <c r="AP20" s="239"/>
      <c r="AQ20" s="239"/>
      <c r="AR20" s="239"/>
      <c r="AS20" s="239"/>
    </row>
    <row r="21" spans="1:45" s="238" customFormat="1" ht="21.75" customHeight="1">
      <c r="A21" s="233">
        <v>16</v>
      </c>
      <c r="B21" s="234"/>
      <c r="C21" s="234"/>
      <c r="D21" s="234"/>
      <c r="E21" s="348" t="str">
        <f t="shared" si="5"/>
        <v/>
      </c>
      <c r="F21" s="234"/>
      <c r="G21" s="234"/>
      <c r="H21" s="234"/>
      <c r="I21" s="234"/>
      <c r="J21" s="349" t="str">
        <f t="shared" si="6"/>
        <v/>
      </c>
      <c r="K21" s="349" t="str">
        <f t="shared" si="7"/>
        <v/>
      </c>
      <c r="L21" s="235"/>
      <c r="M21" s="235"/>
      <c r="N21" s="235"/>
      <c r="O21" s="235"/>
      <c r="P21" s="235"/>
      <c r="Q21" s="235"/>
      <c r="R21" s="351" t="s">
        <v>442</v>
      </c>
      <c r="S21" s="234"/>
      <c r="T21" s="351" t="s">
        <v>438</v>
      </c>
      <c r="U21" s="236"/>
      <c r="V21" s="236"/>
      <c r="W21" s="236"/>
      <c r="X21" s="236"/>
      <c r="Y21" s="353">
        <f t="shared" si="8"/>
        <v>0</v>
      </c>
      <c r="Z21" s="353">
        <f t="shared" si="9"/>
        <v>0</v>
      </c>
      <c r="AA21" s="236"/>
      <c r="AB21" s="356" t="e">
        <f t="shared" si="10"/>
        <v>#DIV/0!</v>
      </c>
      <c r="AC21" s="357" t="e">
        <f t="shared" si="11"/>
        <v>#DIV/0!</v>
      </c>
      <c r="AD21" s="278"/>
      <c r="AE21" s="237"/>
      <c r="AF21" s="237"/>
      <c r="AG21" s="237"/>
      <c r="AH21" s="358">
        <f t="shared" si="12"/>
        <v>0</v>
      </c>
      <c r="AI21" s="351" t="s">
        <v>3029</v>
      </c>
      <c r="AJ21" s="239"/>
      <c r="AK21" s="239"/>
      <c r="AL21" s="239"/>
      <c r="AM21" s="239"/>
      <c r="AN21" s="239"/>
      <c r="AO21" s="239"/>
      <c r="AP21" s="239"/>
      <c r="AQ21" s="239"/>
      <c r="AR21" s="239"/>
      <c r="AS21" s="239"/>
    </row>
    <row r="22" spans="1:45" s="238" customFormat="1" ht="21.75" customHeight="1">
      <c r="A22" s="233">
        <v>17</v>
      </c>
      <c r="B22" s="234"/>
      <c r="C22" s="234"/>
      <c r="D22" s="234"/>
      <c r="E22" s="348" t="str">
        <f t="shared" si="5"/>
        <v/>
      </c>
      <c r="F22" s="234"/>
      <c r="G22" s="234"/>
      <c r="H22" s="234"/>
      <c r="I22" s="234"/>
      <c r="J22" s="349" t="str">
        <f t="shared" si="6"/>
        <v/>
      </c>
      <c r="K22" s="349" t="str">
        <f t="shared" si="7"/>
        <v/>
      </c>
      <c r="L22" s="235"/>
      <c r="M22" s="235"/>
      <c r="N22" s="235"/>
      <c r="O22" s="235"/>
      <c r="P22" s="235"/>
      <c r="Q22" s="235"/>
      <c r="R22" s="351" t="s">
        <v>442</v>
      </c>
      <c r="S22" s="234"/>
      <c r="T22" s="351" t="s">
        <v>438</v>
      </c>
      <c r="U22" s="236"/>
      <c r="V22" s="236"/>
      <c r="W22" s="236"/>
      <c r="X22" s="236"/>
      <c r="Y22" s="353">
        <f t="shared" si="8"/>
        <v>0</v>
      </c>
      <c r="Z22" s="353">
        <f t="shared" si="9"/>
        <v>0</v>
      </c>
      <c r="AA22" s="236"/>
      <c r="AB22" s="356" t="e">
        <f t="shared" si="10"/>
        <v>#DIV/0!</v>
      </c>
      <c r="AC22" s="357" t="e">
        <f t="shared" si="11"/>
        <v>#DIV/0!</v>
      </c>
      <c r="AD22" s="278"/>
      <c r="AE22" s="237"/>
      <c r="AF22" s="237"/>
      <c r="AG22" s="237"/>
      <c r="AH22" s="358">
        <f t="shared" si="12"/>
        <v>0</v>
      </c>
      <c r="AI22" s="351" t="s">
        <v>3029</v>
      </c>
      <c r="AJ22" s="239"/>
      <c r="AK22" s="239"/>
      <c r="AL22" s="239"/>
      <c r="AM22" s="239"/>
      <c r="AN22" s="239"/>
      <c r="AO22" s="239"/>
      <c r="AP22" s="239"/>
      <c r="AQ22" s="239"/>
      <c r="AR22" s="239"/>
      <c r="AS22" s="239"/>
    </row>
    <row r="23" spans="1:45" s="238" customFormat="1" ht="21.75" customHeight="1">
      <c r="A23" s="233">
        <v>18</v>
      </c>
      <c r="B23" s="234"/>
      <c r="C23" s="234"/>
      <c r="D23" s="234"/>
      <c r="E23" s="348" t="str">
        <f t="shared" si="5"/>
        <v/>
      </c>
      <c r="F23" s="234"/>
      <c r="G23" s="234"/>
      <c r="H23" s="234"/>
      <c r="I23" s="234"/>
      <c r="J23" s="349" t="str">
        <f t="shared" si="6"/>
        <v/>
      </c>
      <c r="K23" s="349" t="str">
        <f t="shared" si="7"/>
        <v/>
      </c>
      <c r="L23" s="235"/>
      <c r="M23" s="235"/>
      <c r="N23" s="235"/>
      <c r="O23" s="235"/>
      <c r="P23" s="235"/>
      <c r="Q23" s="235"/>
      <c r="R23" s="351" t="s">
        <v>442</v>
      </c>
      <c r="S23" s="234"/>
      <c r="T23" s="351" t="s">
        <v>438</v>
      </c>
      <c r="U23" s="236"/>
      <c r="V23" s="236"/>
      <c r="W23" s="236"/>
      <c r="X23" s="236"/>
      <c r="Y23" s="353">
        <f t="shared" si="8"/>
        <v>0</v>
      </c>
      <c r="Z23" s="353">
        <f t="shared" si="9"/>
        <v>0</v>
      </c>
      <c r="AA23" s="236"/>
      <c r="AB23" s="356" t="e">
        <f t="shared" si="10"/>
        <v>#DIV/0!</v>
      </c>
      <c r="AC23" s="357" t="e">
        <f t="shared" si="11"/>
        <v>#DIV/0!</v>
      </c>
      <c r="AD23" s="278"/>
      <c r="AE23" s="237"/>
      <c r="AF23" s="237"/>
      <c r="AG23" s="237"/>
      <c r="AH23" s="358">
        <f t="shared" si="12"/>
        <v>0</v>
      </c>
      <c r="AI23" s="351" t="s">
        <v>3029</v>
      </c>
      <c r="AJ23" s="239"/>
      <c r="AK23" s="239"/>
      <c r="AL23" s="239"/>
      <c r="AM23" s="239"/>
      <c r="AN23" s="239"/>
      <c r="AO23" s="239"/>
      <c r="AP23" s="239"/>
      <c r="AQ23" s="239"/>
      <c r="AR23" s="239"/>
      <c r="AS23" s="239"/>
    </row>
    <row r="24" spans="1:45" s="238" customFormat="1" ht="21.75" customHeight="1">
      <c r="A24" s="233">
        <v>19</v>
      </c>
      <c r="B24" s="234"/>
      <c r="C24" s="234"/>
      <c r="D24" s="234"/>
      <c r="E24" s="348" t="str">
        <f t="shared" si="5"/>
        <v/>
      </c>
      <c r="F24" s="234"/>
      <c r="G24" s="234"/>
      <c r="H24" s="234"/>
      <c r="I24" s="234"/>
      <c r="J24" s="349" t="str">
        <f t="shared" si="6"/>
        <v/>
      </c>
      <c r="K24" s="349" t="str">
        <f t="shared" si="7"/>
        <v/>
      </c>
      <c r="L24" s="235"/>
      <c r="M24" s="235"/>
      <c r="N24" s="235"/>
      <c r="O24" s="235"/>
      <c r="P24" s="235"/>
      <c r="Q24" s="235"/>
      <c r="R24" s="351" t="s">
        <v>442</v>
      </c>
      <c r="S24" s="234"/>
      <c r="T24" s="351" t="s">
        <v>438</v>
      </c>
      <c r="U24" s="236"/>
      <c r="V24" s="236"/>
      <c r="W24" s="236"/>
      <c r="X24" s="236"/>
      <c r="Y24" s="353">
        <f t="shared" si="8"/>
        <v>0</v>
      </c>
      <c r="Z24" s="353">
        <f t="shared" si="9"/>
        <v>0</v>
      </c>
      <c r="AA24" s="236"/>
      <c r="AB24" s="356" t="e">
        <f t="shared" si="10"/>
        <v>#DIV/0!</v>
      </c>
      <c r="AC24" s="357" t="e">
        <f t="shared" si="11"/>
        <v>#DIV/0!</v>
      </c>
      <c r="AD24" s="278"/>
      <c r="AE24" s="237"/>
      <c r="AF24" s="237"/>
      <c r="AG24" s="237"/>
      <c r="AH24" s="358">
        <f t="shared" si="12"/>
        <v>0</v>
      </c>
      <c r="AI24" s="351" t="s">
        <v>3029</v>
      </c>
      <c r="AJ24" s="239"/>
      <c r="AK24" s="239"/>
      <c r="AL24" s="239"/>
      <c r="AM24" s="239"/>
      <c r="AN24" s="239"/>
      <c r="AO24" s="239"/>
    </row>
    <row r="25" spans="1:45" s="238" customFormat="1" ht="21.75" customHeight="1">
      <c r="A25" s="233">
        <v>20</v>
      </c>
      <c r="B25" s="234"/>
      <c r="C25" s="234"/>
      <c r="D25" s="234"/>
      <c r="E25" s="348" t="str">
        <f t="shared" si="5"/>
        <v/>
      </c>
      <c r="F25" s="234"/>
      <c r="G25" s="234"/>
      <c r="H25" s="234"/>
      <c r="I25" s="234"/>
      <c r="J25" s="349" t="str">
        <f t="shared" si="6"/>
        <v/>
      </c>
      <c r="K25" s="349" t="str">
        <f t="shared" si="7"/>
        <v/>
      </c>
      <c r="L25" s="235"/>
      <c r="M25" s="235"/>
      <c r="N25" s="235"/>
      <c r="O25" s="235"/>
      <c r="P25" s="235"/>
      <c r="Q25" s="235"/>
      <c r="R25" s="351" t="s">
        <v>442</v>
      </c>
      <c r="S25" s="234"/>
      <c r="T25" s="351" t="s">
        <v>438</v>
      </c>
      <c r="U25" s="236"/>
      <c r="V25" s="236"/>
      <c r="W25" s="236"/>
      <c r="X25" s="236"/>
      <c r="Y25" s="353">
        <f t="shared" si="8"/>
        <v>0</v>
      </c>
      <c r="Z25" s="353">
        <f t="shared" si="9"/>
        <v>0</v>
      </c>
      <c r="AA25" s="236"/>
      <c r="AB25" s="356" t="e">
        <f t="shared" si="10"/>
        <v>#DIV/0!</v>
      </c>
      <c r="AC25" s="357" t="e">
        <f t="shared" si="11"/>
        <v>#DIV/0!</v>
      </c>
      <c r="AD25" s="278"/>
      <c r="AE25" s="237"/>
      <c r="AF25" s="237"/>
      <c r="AG25" s="237"/>
      <c r="AH25" s="358">
        <f t="shared" si="12"/>
        <v>0</v>
      </c>
      <c r="AI25" s="351" t="s">
        <v>3029</v>
      </c>
    </row>
    <row r="26" spans="1:45">
      <c r="AA26" s="242"/>
      <c r="AB26" s="242"/>
      <c r="AC26" s="242"/>
      <c r="AD26" s="242"/>
      <c r="AE26" s="242"/>
      <c r="AF26" s="242"/>
      <c r="AG26" s="242"/>
      <c r="AH26" s="242"/>
      <c r="AI26" s="242"/>
    </row>
    <row r="27" spans="1:45">
      <c r="AA27" s="242"/>
      <c r="AB27" s="242"/>
      <c r="AC27" s="242"/>
      <c r="AD27" s="242"/>
      <c r="AE27" s="242"/>
      <c r="AF27" s="242"/>
      <c r="AG27" s="242"/>
      <c r="AH27" s="242"/>
      <c r="AI27" s="242"/>
    </row>
    <row r="28" spans="1:45">
      <c r="AA28" s="242"/>
      <c r="AB28" s="242"/>
      <c r="AC28" s="242"/>
      <c r="AD28" s="242"/>
      <c r="AE28" s="242"/>
      <c r="AF28" s="242"/>
      <c r="AG28" s="242"/>
      <c r="AH28" s="242"/>
      <c r="AI28" s="242"/>
    </row>
  </sheetData>
  <mergeCells count="4">
    <mergeCell ref="A1:AI1"/>
    <mergeCell ref="A3:Q3"/>
    <mergeCell ref="A5:R5"/>
    <mergeCell ref="O2:Y2"/>
  </mergeCells>
  <phoneticPr fontId="9" type="noConversion"/>
  <dataValidations count="3">
    <dataValidation type="list" allowBlank="1" showInputMessage="1" showErrorMessage="1" sqref="R6:R25" xr:uid="{1E59D97B-B337-4606-875C-6AE8F04540CA}">
      <formula1>"채용예정자, 향상"</formula1>
    </dataValidation>
    <dataValidation type="list" allowBlank="1" showInputMessage="1" showErrorMessage="1" sqref="T6:T25" xr:uid="{C4B4CB91-D3BD-42EB-8FED-3CF8C2B945C6}">
      <formula1>"일반, 지역특화, 신산업"</formula1>
    </dataValidation>
    <dataValidation type="list" allowBlank="1" showInputMessage="1" showErrorMessage="1" sqref="AI6:AI25" xr:uid="{E9CC6734-3F97-47F6-BD8F-249E5B5F7A14}">
      <formula1>"○, X"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W41"/>
  <sheetViews>
    <sheetView zoomScale="75" zoomScaleNormal="75" workbookViewId="0">
      <selection activeCell="G9" sqref="G9"/>
    </sheetView>
  </sheetViews>
  <sheetFormatPr defaultRowHeight="13.5"/>
  <cols>
    <col min="2" max="2" width="42.42578125" customWidth="1"/>
    <col min="3" max="4" width="14.5703125" customWidth="1"/>
    <col min="5" max="5" width="23.42578125" customWidth="1"/>
    <col min="6" max="6" width="18.140625" customWidth="1"/>
    <col min="7" max="9" width="13.5703125" customWidth="1"/>
    <col min="10" max="10" width="16.42578125" customWidth="1"/>
    <col min="11" max="11" width="17" customWidth="1"/>
    <col min="12" max="14" width="13.42578125" customWidth="1"/>
    <col min="15" max="15" width="18.85546875" customWidth="1"/>
    <col min="16" max="20" width="16.42578125" customWidth="1"/>
  </cols>
  <sheetData>
    <row r="1" spans="1:23" ht="45.75" customHeight="1">
      <c r="A1" s="417" t="s">
        <v>75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  <c r="S1" s="417"/>
      <c r="T1" s="417"/>
      <c r="U1" s="84"/>
      <c r="V1" s="84"/>
      <c r="W1" s="84"/>
    </row>
    <row r="2" spans="1:23" s="409" customFormat="1" ht="40.5" customHeight="1">
      <c r="A2" s="413" t="s">
        <v>3030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</row>
    <row r="3" spans="1:23" ht="125.25" customHeight="1" thickBot="1">
      <c r="A3" s="411" t="s">
        <v>518</v>
      </c>
      <c r="B3" s="412"/>
      <c r="C3" s="412"/>
      <c r="D3" s="412"/>
      <c r="E3" s="412"/>
      <c r="F3" s="412"/>
      <c r="G3" s="412"/>
      <c r="H3" s="412"/>
      <c r="I3" s="412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3" s="63" customFormat="1" ht="30" customHeight="1">
      <c r="A4" s="449" t="s">
        <v>68</v>
      </c>
      <c r="B4" s="451" t="s">
        <v>69</v>
      </c>
      <c r="C4" s="453" t="s">
        <v>71</v>
      </c>
      <c r="D4" s="453" t="s">
        <v>70</v>
      </c>
      <c r="E4" s="455" t="s">
        <v>74</v>
      </c>
      <c r="F4" s="455"/>
      <c r="G4" s="455"/>
      <c r="H4" s="455"/>
      <c r="I4" s="455"/>
      <c r="J4" s="455"/>
      <c r="K4" s="446" t="s">
        <v>73</v>
      </c>
      <c r="L4" s="446"/>
      <c r="M4" s="446"/>
      <c r="N4" s="446"/>
      <c r="O4" s="456" t="s">
        <v>76</v>
      </c>
      <c r="P4" s="456"/>
      <c r="Q4" s="456"/>
      <c r="R4" s="456"/>
      <c r="S4" s="457"/>
      <c r="T4" s="458"/>
    </row>
    <row r="5" spans="1:23" s="63" customFormat="1" ht="36.75" customHeight="1">
      <c r="A5" s="450"/>
      <c r="B5" s="452"/>
      <c r="C5" s="454"/>
      <c r="D5" s="454"/>
      <c r="E5" s="85" t="s">
        <v>23</v>
      </c>
      <c r="F5" s="85" t="s">
        <v>19</v>
      </c>
      <c r="G5" s="85" t="s">
        <v>506</v>
      </c>
      <c r="H5" s="85" t="s">
        <v>507</v>
      </c>
      <c r="I5" s="85" t="s">
        <v>81</v>
      </c>
      <c r="J5" s="85" t="s">
        <v>49</v>
      </c>
      <c r="K5" s="87" t="s">
        <v>19</v>
      </c>
      <c r="L5" s="87" t="s">
        <v>506</v>
      </c>
      <c r="M5" s="87" t="s">
        <v>507</v>
      </c>
      <c r="N5" s="87" t="s">
        <v>81</v>
      </c>
      <c r="O5" s="86" t="s">
        <v>23</v>
      </c>
      <c r="P5" s="86" t="s">
        <v>19</v>
      </c>
      <c r="Q5" s="86" t="s">
        <v>506</v>
      </c>
      <c r="R5" s="86" t="s">
        <v>20</v>
      </c>
      <c r="S5" s="284" t="s">
        <v>505</v>
      </c>
      <c r="T5" s="88" t="s">
        <v>49</v>
      </c>
    </row>
    <row r="6" spans="1:23" s="63" customFormat="1" ht="34.5" customHeight="1" thickBot="1">
      <c r="A6" s="447" t="s">
        <v>72</v>
      </c>
      <c r="B6" s="448"/>
      <c r="C6" s="448"/>
      <c r="D6" s="448"/>
      <c r="E6" s="89">
        <f t="shared" ref="E6:E37" si="0">SUM(F6:I6)</f>
        <v>569551952</v>
      </c>
      <c r="F6" s="89">
        <f>SUM(F7:F37)</f>
        <v>530351952</v>
      </c>
      <c r="G6" s="89">
        <f t="shared" ref="G6:I6" si="1">SUM(G7:G37)</f>
        <v>18200000</v>
      </c>
      <c r="H6" s="89">
        <f t="shared" si="1"/>
        <v>9000000</v>
      </c>
      <c r="I6" s="89">
        <f t="shared" si="1"/>
        <v>12000000</v>
      </c>
      <c r="J6" s="89"/>
      <c r="K6" s="89">
        <f>SUM(K7:K37)</f>
        <v>-530351952</v>
      </c>
      <c r="L6" s="89">
        <f t="shared" ref="L6:N6" si="2">SUM(L7:L37)</f>
        <v>-18200000</v>
      </c>
      <c r="M6" s="89">
        <f t="shared" si="2"/>
        <v>-9000000</v>
      </c>
      <c r="N6" s="89">
        <f t="shared" si="2"/>
        <v>-12000000</v>
      </c>
      <c r="O6" s="89">
        <f>SUM(P6:S6)</f>
        <v>0</v>
      </c>
      <c r="P6" s="89">
        <f>SUM(P7:P37)</f>
        <v>0</v>
      </c>
      <c r="Q6" s="89">
        <f t="shared" ref="Q6" si="3">SUM(Q7:Q37)</f>
        <v>0</v>
      </c>
      <c r="R6" s="89">
        <f t="shared" ref="R6" si="4">SUM(R7:R37)</f>
        <v>0</v>
      </c>
      <c r="S6" s="89">
        <f t="shared" ref="S6" si="5">SUM(S7:S37)</f>
        <v>0</v>
      </c>
      <c r="T6" s="90"/>
    </row>
    <row r="7" spans="1:23" s="63" customFormat="1" ht="29.25" customHeight="1" thickTop="1">
      <c r="A7" s="93">
        <v>1</v>
      </c>
      <c r="B7" s="299" t="str">
        <f>INDEX('4.훈련과정별'!$B$5:$I$2015,MATCH($A7,'4.훈련과정별'!$B$5:$B$2015,0),2)</f>
        <v>열역학</v>
      </c>
      <c r="C7" s="299">
        <f>INDEX('4.훈련과정별'!$B$5:$I$2015,MATCH($A7,'4.훈련과정별'!$B$5:$B$2015,0),6)</f>
        <v>30</v>
      </c>
      <c r="D7" s="299">
        <f>INDEX('4.훈련과정별'!$B$5:$J$2015,MATCH($A7,'4.훈련과정별'!$B$5:$B$2015,0),9)</f>
        <v>50</v>
      </c>
      <c r="E7" s="91">
        <f t="shared" si="0"/>
        <v>18466192</v>
      </c>
      <c r="F7" s="91">
        <f>INDEX('4.훈련과정별'!$A$17:$L$2015,MATCH($A7&amp;F$5,'4.훈련과정별'!$A$17:$A$2015,0),9)</f>
        <v>17166192</v>
      </c>
      <c r="G7" s="91">
        <f>INDEX('4.훈련과정별'!$A$17:$L$2015,MATCH($A7&amp;"식비",'4.훈련과정별'!$A$17:$A$2015,0),9)+INDEX('4.훈련과정별'!$A$17:$L$2015,MATCH($A7&amp;"숙박비",'4.훈련과정별'!$A$17:$A$2015,0),9)</f>
        <v>600000</v>
      </c>
      <c r="H7" s="91">
        <f>INDEX('4.훈련과정별'!$A$17:$L$2015,MATCH($A7&amp;H$5,'4.훈련과정별'!$A$17:$A$2015,0),9)</f>
        <v>300000</v>
      </c>
      <c r="I7" s="91">
        <f>INDEX('4.훈련과정별'!$A$17:$L$2015,MATCH($A7&amp;I$5,'4.훈련과정별'!$A$17:$A$2015,0),9)</f>
        <v>400000</v>
      </c>
      <c r="J7" s="91">
        <f>ROUNDDOWN(F7/C7/D7,0)</f>
        <v>11444</v>
      </c>
      <c r="K7" s="91">
        <f>INDEX('4.훈련과정별'!$A$17:$L$2015,MATCH($A7&amp;K$5,'4.훈련과정별'!$A$17:$A$2015,0),10)</f>
        <v>-17166192</v>
      </c>
      <c r="L7" s="91">
        <f>INDEX('4.훈련과정별'!$A$17:$L$2015,MATCH($A7&amp;"식비",'4.훈련과정별'!$A$17:$A$2015,0),10)+INDEX('4.훈련과정별'!$A$17:$L$2015,MATCH($A7&amp;"숙박비",'4.훈련과정별'!$A$17:$A$2015,0),10)</f>
        <v>-600000</v>
      </c>
      <c r="M7" s="91">
        <f>INDEX('4.훈련과정별'!$A$17:$L$2015,MATCH($A7&amp;M$5,'4.훈련과정별'!$A$17:$A$2015,0),10)</f>
        <v>-300000</v>
      </c>
      <c r="N7" s="91">
        <f>INDEX('4.훈련과정별'!$A$17:$L$2015,MATCH($A7&amp;N$5,'4.훈련과정별'!$A$17:$A$2015,0),10)</f>
        <v>-400000</v>
      </c>
      <c r="O7" s="91">
        <f>SUM(P7:S7)</f>
        <v>0</v>
      </c>
      <c r="P7" s="91">
        <f>F7+K7</f>
        <v>0</v>
      </c>
      <c r="Q7" s="91">
        <f t="shared" ref="Q7:S7" si="6">G7+L7</f>
        <v>0</v>
      </c>
      <c r="R7" s="91">
        <f t="shared" si="6"/>
        <v>0</v>
      </c>
      <c r="S7" s="91">
        <f t="shared" si="6"/>
        <v>0</v>
      </c>
      <c r="T7" s="92">
        <f>ROUNDDOWN(P7/C7/D7,0)</f>
        <v>0</v>
      </c>
    </row>
    <row r="8" spans="1:23" s="63" customFormat="1" ht="29.25" customHeight="1">
      <c r="A8" s="94">
        <v>2</v>
      </c>
      <c r="B8" s="299" t="str">
        <f>INDEX('4.훈련과정별'!$B$5:$I$2015,MATCH($A8,'4.훈련과정별'!$B$5:$B$2015,0),2)</f>
        <v>유체역학</v>
      </c>
      <c r="C8" s="299">
        <f>INDEX('4.훈련과정별'!$B$5:$I$2015,MATCH($A8,'4.훈련과정별'!$B$5:$B$2015,0),6)</f>
        <v>30</v>
      </c>
      <c r="D8" s="299">
        <f>INDEX('4.훈련과정별'!$B$5:$J$2015,MATCH($A8,'4.훈련과정별'!$B$5:$B$2015,0),9)</f>
        <v>40</v>
      </c>
      <c r="E8" s="91">
        <f t="shared" si="0"/>
        <v>18466192</v>
      </c>
      <c r="F8" s="91">
        <f>INDEX('4.훈련과정별'!$A$17:$L$2015,MATCH($A8&amp;F$5,'4.훈련과정별'!$A$17:$A$2015,0),9)</f>
        <v>17166192</v>
      </c>
      <c r="G8" s="91">
        <f>INDEX('4.훈련과정별'!$A$17:$L$2015,MATCH($A8&amp;"식비",'4.훈련과정별'!$A$17:$A$2015,0),9)+INDEX('4.훈련과정별'!$A$17:$L$2015,MATCH($A8&amp;"숙박비",'4.훈련과정별'!$A$17:$A$2015,0),9)</f>
        <v>600000</v>
      </c>
      <c r="H8" s="91">
        <f>INDEX('4.훈련과정별'!$A$17:$L$2015,MATCH($A8&amp;H$5,'4.훈련과정별'!$A$17:$A$2015,0),9)</f>
        <v>300000</v>
      </c>
      <c r="I8" s="91">
        <f>INDEX('4.훈련과정별'!$A$17:$L$2015,MATCH($A8&amp;I$5,'4.훈련과정별'!$A$17:$A$2015,0),9)</f>
        <v>400000</v>
      </c>
      <c r="J8" s="91">
        <f t="shared" ref="J8:J37" si="7">ROUNDDOWN(F8/C8/D8,0)</f>
        <v>14305</v>
      </c>
      <c r="K8" s="91">
        <f>INDEX('4.훈련과정별'!$A$17:$L$2015,MATCH($A8&amp;K$5,'4.훈련과정별'!$A$17:$A$2015,0),10)</f>
        <v>-17166192</v>
      </c>
      <c r="L8" s="91">
        <f>INDEX('4.훈련과정별'!$A$17:$L$2015,MATCH($A8&amp;"식비",'4.훈련과정별'!$A$17:$A$2015,0),10)+INDEX('4.훈련과정별'!$A$17:$L$2015,MATCH($A8&amp;"숙박비",'4.훈련과정별'!$A$17:$A$2015,0),10)</f>
        <v>-600000</v>
      </c>
      <c r="M8" s="91">
        <f>INDEX('4.훈련과정별'!$A$17:$L$2015,MATCH($A8&amp;M$5,'4.훈련과정별'!$A$17:$A$2015,0),10)</f>
        <v>-300000</v>
      </c>
      <c r="N8" s="91">
        <f>INDEX('4.훈련과정별'!$A$17:$L$2015,MATCH($A8&amp;N$5,'4.훈련과정별'!$A$17:$A$2015,0),10)</f>
        <v>-400000</v>
      </c>
      <c r="O8" s="91">
        <f t="shared" ref="O8:O37" si="8">SUM(P8:S8)</f>
        <v>0</v>
      </c>
      <c r="P8" s="91">
        <f t="shared" ref="P8:P37" si="9">F8+K8</f>
        <v>0</v>
      </c>
      <c r="Q8" s="91">
        <f t="shared" ref="Q8:Q37" si="10">G8+L8</f>
        <v>0</v>
      </c>
      <c r="R8" s="91">
        <f t="shared" ref="R8:R37" si="11">H8+M8</f>
        <v>0</v>
      </c>
      <c r="S8" s="91">
        <f t="shared" ref="S8:S37" si="12">I8+N8</f>
        <v>0</v>
      </c>
      <c r="T8" s="92">
        <f t="shared" ref="T8:T37" si="13">ROUNDDOWN(P8/C8/D8,0)</f>
        <v>0</v>
      </c>
    </row>
    <row r="9" spans="1:23" s="63" customFormat="1" ht="29.25" customHeight="1">
      <c r="A9" s="94">
        <v>3</v>
      </c>
      <c r="B9" s="299" t="str">
        <f>INDEX('4.훈련과정별'!$B$5:$I$2015,MATCH($A9,'4.훈련과정별'!$B$5:$B$2015,0),2)</f>
        <v>00000000</v>
      </c>
      <c r="C9" s="299">
        <f>INDEX('4.훈련과정별'!$B$5:$I$2015,MATCH($A9,'4.훈련과정별'!$B$5:$B$2015,0),6)</f>
        <v>15</v>
      </c>
      <c r="D9" s="299">
        <f>INDEX('4.훈련과정별'!$B$5:$J$2015,MATCH($A9,'4.훈련과정별'!$B$5:$B$2015,0),9)</f>
        <v>20</v>
      </c>
      <c r="E9" s="91">
        <f t="shared" si="0"/>
        <v>18466192</v>
      </c>
      <c r="F9" s="91">
        <f>INDEX('4.훈련과정별'!$A$17:$L$2015,MATCH($A9&amp;F$5,'4.훈련과정별'!$A$17:$A$2015,0),9)</f>
        <v>17166192</v>
      </c>
      <c r="G9" s="91">
        <f>INDEX('4.훈련과정별'!$A$17:$L$2015,MATCH($A9&amp;"식비",'4.훈련과정별'!$A$17:$A$2015,0),9)+INDEX('4.훈련과정별'!$A$17:$L$2015,MATCH($A9&amp;"숙박비",'4.훈련과정별'!$A$17:$A$2015,0),9)</f>
        <v>600000</v>
      </c>
      <c r="H9" s="91">
        <f>INDEX('4.훈련과정별'!$A$17:$L$2015,MATCH($A9&amp;H$5,'4.훈련과정별'!$A$17:$A$2015,0),9)</f>
        <v>300000</v>
      </c>
      <c r="I9" s="91">
        <f>INDEX('4.훈련과정별'!$A$17:$L$2015,MATCH($A9&amp;I$5,'4.훈련과정별'!$A$17:$A$2015,0),9)</f>
        <v>400000</v>
      </c>
      <c r="J9" s="91">
        <f t="shared" si="7"/>
        <v>57220</v>
      </c>
      <c r="K9" s="91">
        <f>INDEX('4.훈련과정별'!$A$17:$L$2015,MATCH($A9&amp;K$5,'4.훈련과정별'!$A$17:$A$2015,0),10)</f>
        <v>-17166192</v>
      </c>
      <c r="L9" s="91">
        <f>INDEX('4.훈련과정별'!$A$17:$L$2015,MATCH($A9&amp;"식비",'4.훈련과정별'!$A$17:$A$2015,0),10)+INDEX('4.훈련과정별'!$A$17:$L$2015,MATCH($A9&amp;"숙박비",'4.훈련과정별'!$A$17:$A$2015,0),10)</f>
        <v>-600000</v>
      </c>
      <c r="M9" s="91">
        <f>INDEX('4.훈련과정별'!$A$17:$L$2015,MATCH($A9&amp;M$5,'4.훈련과정별'!$A$17:$A$2015,0),10)</f>
        <v>-300000</v>
      </c>
      <c r="N9" s="91">
        <f>INDEX('4.훈련과정별'!$A$17:$L$2015,MATCH($A9&amp;N$5,'4.훈련과정별'!$A$17:$A$2015,0),10)</f>
        <v>-400000</v>
      </c>
      <c r="O9" s="91">
        <f t="shared" si="8"/>
        <v>0</v>
      </c>
      <c r="P9" s="91">
        <f t="shared" si="9"/>
        <v>0</v>
      </c>
      <c r="Q9" s="91">
        <f t="shared" si="10"/>
        <v>0</v>
      </c>
      <c r="R9" s="91">
        <f t="shared" si="11"/>
        <v>0</v>
      </c>
      <c r="S9" s="91">
        <f t="shared" si="12"/>
        <v>0</v>
      </c>
      <c r="T9" s="92">
        <f t="shared" si="13"/>
        <v>0</v>
      </c>
    </row>
    <row r="10" spans="1:23" s="63" customFormat="1" ht="29.25" customHeight="1">
      <c r="A10" s="94">
        <v>4</v>
      </c>
      <c r="B10" s="299" t="str">
        <f>INDEX('4.훈련과정별'!$B$5:$I$2015,MATCH($A10,'4.훈련과정별'!$B$5:$B$2015,0),2)</f>
        <v>00000000</v>
      </c>
      <c r="C10" s="299">
        <f>INDEX('4.훈련과정별'!$B$5:$I$2015,MATCH($A10,'4.훈련과정별'!$B$5:$B$2015,0),6)</f>
        <v>30</v>
      </c>
      <c r="D10" s="299">
        <f>INDEX('4.훈련과정별'!$B$5:$J$2015,MATCH($A10,'4.훈련과정별'!$B$5:$B$2015,0),9)</f>
        <v>40</v>
      </c>
      <c r="E10" s="91">
        <f t="shared" si="0"/>
        <v>18466192</v>
      </c>
      <c r="F10" s="91">
        <f>INDEX('4.훈련과정별'!$A$17:$L$2015,MATCH($A10&amp;F$5,'4.훈련과정별'!$A$17:$A$2015,0),9)</f>
        <v>17166192</v>
      </c>
      <c r="G10" s="91">
        <f>INDEX('4.훈련과정별'!$A$17:$L$2015,MATCH($A10&amp;"식비",'4.훈련과정별'!$A$17:$A$2015,0),9)+INDEX('4.훈련과정별'!$A$17:$L$2015,MATCH($A10&amp;"숙박비",'4.훈련과정별'!$A$17:$A$2015,0),9)</f>
        <v>600000</v>
      </c>
      <c r="H10" s="91">
        <f>INDEX('4.훈련과정별'!$A$17:$L$2015,MATCH($A10&amp;H$5,'4.훈련과정별'!$A$17:$A$2015,0),9)</f>
        <v>300000</v>
      </c>
      <c r="I10" s="91">
        <f>INDEX('4.훈련과정별'!$A$17:$L$2015,MATCH($A10&amp;I$5,'4.훈련과정별'!$A$17:$A$2015,0),9)</f>
        <v>400000</v>
      </c>
      <c r="J10" s="91">
        <f t="shared" si="7"/>
        <v>14305</v>
      </c>
      <c r="K10" s="91">
        <f>INDEX('4.훈련과정별'!$A$17:$L$2015,MATCH($A10&amp;K$5,'4.훈련과정별'!$A$17:$A$2015,0),10)</f>
        <v>-17166192</v>
      </c>
      <c r="L10" s="91">
        <f>INDEX('4.훈련과정별'!$A$17:$L$2015,MATCH($A10&amp;"식비",'4.훈련과정별'!$A$17:$A$2015,0),10)+INDEX('4.훈련과정별'!$A$17:$L$2015,MATCH($A10&amp;"숙박비",'4.훈련과정별'!$A$17:$A$2015,0),10)</f>
        <v>-600000</v>
      </c>
      <c r="M10" s="91">
        <f>INDEX('4.훈련과정별'!$A$17:$L$2015,MATCH($A10&amp;M$5,'4.훈련과정별'!$A$17:$A$2015,0),10)</f>
        <v>-300000</v>
      </c>
      <c r="N10" s="91">
        <f>INDEX('4.훈련과정별'!$A$17:$L$2015,MATCH($A10&amp;N$5,'4.훈련과정별'!$A$17:$A$2015,0),10)</f>
        <v>-400000</v>
      </c>
      <c r="O10" s="91">
        <f t="shared" si="8"/>
        <v>0</v>
      </c>
      <c r="P10" s="91">
        <f t="shared" si="9"/>
        <v>0</v>
      </c>
      <c r="Q10" s="91">
        <f t="shared" si="10"/>
        <v>0</v>
      </c>
      <c r="R10" s="91">
        <f t="shared" si="11"/>
        <v>0</v>
      </c>
      <c r="S10" s="91">
        <f t="shared" si="12"/>
        <v>0</v>
      </c>
      <c r="T10" s="92">
        <f t="shared" si="13"/>
        <v>0</v>
      </c>
    </row>
    <row r="11" spans="1:23" s="63" customFormat="1" ht="29.25" customHeight="1">
      <c r="A11" s="94">
        <v>5</v>
      </c>
      <c r="B11" s="299" t="str">
        <f>INDEX('4.훈련과정별'!$B$5:$I$2015,MATCH($A11,'4.훈련과정별'!$B$5:$B$2015,0),2)</f>
        <v>00000000</v>
      </c>
      <c r="C11" s="299">
        <f>INDEX('4.훈련과정별'!$B$5:$I$2015,MATCH($A11,'4.훈련과정별'!$B$5:$B$2015,0),6)</f>
        <v>30</v>
      </c>
      <c r="D11" s="299">
        <f>INDEX('4.훈련과정별'!$B$5:$J$2015,MATCH($A11,'4.훈련과정별'!$B$5:$B$2015,0),9)</f>
        <v>40</v>
      </c>
      <c r="E11" s="91">
        <f t="shared" si="0"/>
        <v>18466192</v>
      </c>
      <c r="F11" s="91">
        <f>INDEX('4.훈련과정별'!$A$17:$L$2015,MATCH($A11&amp;F$5,'4.훈련과정별'!$A$17:$A$2015,0),9)</f>
        <v>17166192</v>
      </c>
      <c r="G11" s="91">
        <f>INDEX('4.훈련과정별'!$A$17:$L$2015,MATCH($A11&amp;"식비",'4.훈련과정별'!$A$17:$A$2015,0),9)+INDEX('4.훈련과정별'!$A$17:$L$2015,MATCH($A11&amp;"숙박비",'4.훈련과정별'!$A$17:$A$2015,0),9)</f>
        <v>600000</v>
      </c>
      <c r="H11" s="91">
        <f>INDEX('4.훈련과정별'!$A$17:$L$2015,MATCH($A11&amp;H$5,'4.훈련과정별'!$A$17:$A$2015,0),9)</f>
        <v>300000</v>
      </c>
      <c r="I11" s="91">
        <f>INDEX('4.훈련과정별'!$A$17:$L$2015,MATCH($A11&amp;I$5,'4.훈련과정별'!$A$17:$A$2015,0),9)</f>
        <v>400000</v>
      </c>
      <c r="J11" s="91">
        <f t="shared" si="7"/>
        <v>14305</v>
      </c>
      <c r="K11" s="91">
        <f>INDEX('4.훈련과정별'!$A$17:$L$2015,MATCH($A11&amp;K$5,'4.훈련과정별'!$A$17:$A$2015,0),10)</f>
        <v>-17166192</v>
      </c>
      <c r="L11" s="91">
        <f>INDEX('4.훈련과정별'!$A$17:$L$2015,MATCH($A11&amp;"식비",'4.훈련과정별'!$A$17:$A$2015,0),10)+INDEX('4.훈련과정별'!$A$17:$L$2015,MATCH($A11&amp;"숙박비",'4.훈련과정별'!$A$17:$A$2015,0),10)</f>
        <v>-600000</v>
      </c>
      <c r="M11" s="91">
        <f>INDEX('4.훈련과정별'!$A$17:$L$2015,MATCH($A11&amp;M$5,'4.훈련과정별'!$A$17:$A$2015,0),10)</f>
        <v>-300000</v>
      </c>
      <c r="N11" s="91">
        <f>INDEX('4.훈련과정별'!$A$17:$L$2015,MATCH($A11&amp;N$5,'4.훈련과정별'!$A$17:$A$2015,0),10)</f>
        <v>-400000</v>
      </c>
      <c r="O11" s="91">
        <f t="shared" si="8"/>
        <v>0</v>
      </c>
      <c r="P11" s="91">
        <f t="shared" si="9"/>
        <v>0</v>
      </c>
      <c r="Q11" s="91">
        <f t="shared" si="10"/>
        <v>0</v>
      </c>
      <c r="R11" s="91">
        <f t="shared" si="11"/>
        <v>0</v>
      </c>
      <c r="S11" s="91">
        <f t="shared" si="12"/>
        <v>0</v>
      </c>
      <c r="T11" s="92">
        <f t="shared" si="13"/>
        <v>0</v>
      </c>
    </row>
    <row r="12" spans="1:23" s="63" customFormat="1" ht="29.25" customHeight="1">
      <c r="A12" s="94">
        <v>6</v>
      </c>
      <c r="B12" s="299" t="str">
        <f>INDEX('4.훈련과정별'!$B$5:$I$2015,MATCH($A12,'4.훈련과정별'!$B$5:$B$2015,0),2)</f>
        <v>00000000</v>
      </c>
      <c r="C12" s="299">
        <f>INDEX('4.훈련과정별'!$B$5:$I$2015,MATCH($A12,'4.훈련과정별'!$B$5:$B$2015,0),6)</f>
        <v>30</v>
      </c>
      <c r="D12" s="299">
        <f>INDEX('4.훈련과정별'!$B$5:$J$2015,MATCH($A12,'4.훈련과정별'!$B$5:$B$2015,0),9)</f>
        <v>40</v>
      </c>
      <c r="E12" s="91">
        <f t="shared" si="0"/>
        <v>18466192</v>
      </c>
      <c r="F12" s="91">
        <f>INDEX('4.훈련과정별'!$A$17:$L$2015,MATCH($A12&amp;F$5,'4.훈련과정별'!$A$17:$A$2015,0),9)</f>
        <v>17166192</v>
      </c>
      <c r="G12" s="91">
        <f>INDEX('4.훈련과정별'!$A$17:$L$2015,MATCH($A12&amp;"식비",'4.훈련과정별'!$A$17:$A$2015,0),9)+INDEX('4.훈련과정별'!$A$17:$L$2015,MATCH($A12&amp;"숙박비",'4.훈련과정별'!$A$17:$A$2015,0),9)</f>
        <v>600000</v>
      </c>
      <c r="H12" s="91">
        <f>INDEX('4.훈련과정별'!$A$17:$L$2015,MATCH($A12&amp;H$5,'4.훈련과정별'!$A$17:$A$2015,0),9)</f>
        <v>300000</v>
      </c>
      <c r="I12" s="91">
        <f>INDEX('4.훈련과정별'!$A$17:$L$2015,MATCH($A12&amp;I$5,'4.훈련과정별'!$A$17:$A$2015,0),9)</f>
        <v>400000</v>
      </c>
      <c r="J12" s="91">
        <f t="shared" si="7"/>
        <v>14305</v>
      </c>
      <c r="K12" s="91">
        <f>INDEX('4.훈련과정별'!$A$17:$L$2015,MATCH($A12&amp;K$5,'4.훈련과정별'!$A$17:$A$2015,0),10)</f>
        <v>-17166192</v>
      </c>
      <c r="L12" s="91">
        <f>INDEX('4.훈련과정별'!$A$17:$L$2015,MATCH($A12&amp;"식비",'4.훈련과정별'!$A$17:$A$2015,0),10)+INDEX('4.훈련과정별'!$A$17:$L$2015,MATCH($A12&amp;"숙박비",'4.훈련과정별'!$A$17:$A$2015,0),10)</f>
        <v>-600000</v>
      </c>
      <c r="M12" s="91">
        <f>INDEX('4.훈련과정별'!$A$17:$L$2015,MATCH($A12&amp;M$5,'4.훈련과정별'!$A$17:$A$2015,0),10)</f>
        <v>-300000</v>
      </c>
      <c r="N12" s="91">
        <f>INDEX('4.훈련과정별'!$A$17:$L$2015,MATCH($A12&amp;N$5,'4.훈련과정별'!$A$17:$A$2015,0),10)</f>
        <v>-400000</v>
      </c>
      <c r="O12" s="91">
        <f t="shared" si="8"/>
        <v>0</v>
      </c>
      <c r="P12" s="91">
        <f t="shared" si="9"/>
        <v>0</v>
      </c>
      <c r="Q12" s="91">
        <f t="shared" si="10"/>
        <v>0</v>
      </c>
      <c r="R12" s="91">
        <f t="shared" si="11"/>
        <v>0</v>
      </c>
      <c r="S12" s="91">
        <f t="shared" si="12"/>
        <v>0</v>
      </c>
      <c r="T12" s="92">
        <f t="shared" si="13"/>
        <v>0</v>
      </c>
    </row>
    <row r="13" spans="1:23" s="63" customFormat="1" ht="29.25" customHeight="1">
      <c r="A13" s="94">
        <v>7</v>
      </c>
      <c r="B13" s="299" t="str">
        <f>INDEX('4.훈련과정별'!$B$5:$I$2015,MATCH($A13,'4.훈련과정별'!$B$5:$B$2015,0),2)</f>
        <v>00000000</v>
      </c>
      <c r="C13" s="299">
        <f>INDEX('4.훈련과정별'!$B$5:$I$2015,MATCH($A13,'4.훈련과정별'!$B$5:$B$2015,0),6)</f>
        <v>30</v>
      </c>
      <c r="D13" s="299">
        <f>INDEX('4.훈련과정별'!$B$5:$J$2015,MATCH($A13,'4.훈련과정별'!$B$5:$B$2015,0),9)</f>
        <v>40</v>
      </c>
      <c r="E13" s="91">
        <f t="shared" si="0"/>
        <v>18466192</v>
      </c>
      <c r="F13" s="91">
        <f>INDEX('4.훈련과정별'!$A$17:$L$2015,MATCH($A13&amp;F$5,'4.훈련과정별'!$A$17:$A$2015,0),9)</f>
        <v>17166192</v>
      </c>
      <c r="G13" s="91">
        <f>INDEX('4.훈련과정별'!$A$17:$L$2015,MATCH($A13&amp;"식비",'4.훈련과정별'!$A$17:$A$2015,0),9)+INDEX('4.훈련과정별'!$A$17:$L$2015,MATCH($A13&amp;"숙박비",'4.훈련과정별'!$A$17:$A$2015,0),9)</f>
        <v>600000</v>
      </c>
      <c r="H13" s="91">
        <f>INDEX('4.훈련과정별'!$A$17:$L$2015,MATCH($A13&amp;H$5,'4.훈련과정별'!$A$17:$A$2015,0),9)</f>
        <v>300000</v>
      </c>
      <c r="I13" s="91">
        <f>INDEX('4.훈련과정별'!$A$17:$L$2015,MATCH($A13&amp;I$5,'4.훈련과정별'!$A$17:$A$2015,0),9)</f>
        <v>400000</v>
      </c>
      <c r="J13" s="91">
        <f t="shared" si="7"/>
        <v>14305</v>
      </c>
      <c r="K13" s="91">
        <f>INDEX('4.훈련과정별'!$A$17:$L$2015,MATCH($A13&amp;K$5,'4.훈련과정별'!$A$17:$A$2015,0),10)</f>
        <v>-17166192</v>
      </c>
      <c r="L13" s="91">
        <f>INDEX('4.훈련과정별'!$A$17:$L$2015,MATCH($A13&amp;"식비",'4.훈련과정별'!$A$17:$A$2015,0),10)+INDEX('4.훈련과정별'!$A$17:$L$2015,MATCH($A13&amp;"숙박비",'4.훈련과정별'!$A$17:$A$2015,0),10)</f>
        <v>-600000</v>
      </c>
      <c r="M13" s="91">
        <f>INDEX('4.훈련과정별'!$A$17:$L$2015,MATCH($A13&amp;M$5,'4.훈련과정별'!$A$17:$A$2015,0),10)</f>
        <v>-300000</v>
      </c>
      <c r="N13" s="91">
        <f>INDEX('4.훈련과정별'!$A$17:$L$2015,MATCH($A13&amp;N$5,'4.훈련과정별'!$A$17:$A$2015,0),10)</f>
        <v>-400000</v>
      </c>
      <c r="O13" s="91">
        <f t="shared" si="8"/>
        <v>0</v>
      </c>
      <c r="P13" s="91">
        <f t="shared" si="9"/>
        <v>0</v>
      </c>
      <c r="Q13" s="91">
        <f t="shared" si="10"/>
        <v>0</v>
      </c>
      <c r="R13" s="91">
        <f t="shared" si="11"/>
        <v>0</v>
      </c>
      <c r="S13" s="91">
        <f t="shared" si="12"/>
        <v>0</v>
      </c>
      <c r="T13" s="92">
        <f t="shared" si="13"/>
        <v>0</v>
      </c>
    </row>
    <row r="14" spans="1:23" s="63" customFormat="1" ht="29.25" customHeight="1">
      <c r="A14" s="94">
        <v>8</v>
      </c>
      <c r="B14" s="299" t="str">
        <f>INDEX('4.훈련과정별'!$B$5:$I$2015,MATCH($A14,'4.훈련과정별'!$B$5:$B$2015,0),2)</f>
        <v>00000000</v>
      </c>
      <c r="C14" s="299">
        <f>INDEX('4.훈련과정별'!$B$5:$I$2015,MATCH($A14,'4.훈련과정별'!$B$5:$B$2015,0),6)</f>
        <v>30</v>
      </c>
      <c r="D14" s="299">
        <f>INDEX('4.훈련과정별'!$B$5:$J$2015,MATCH($A14,'4.훈련과정별'!$B$5:$B$2015,0),9)</f>
        <v>40</v>
      </c>
      <c r="E14" s="91">
        <f t="shared" si="0"/>
        <v>18466192</v>
      </c>
      <c r="F14" s="91">
        <f>INDEX('4.훈련과정별'!$A$17:$L$2015,MATCH($A14&amp;F$5,'4.훈련과정별'!$A$17:$A$2015,0),9)</f>
        <v>17166192</v>
      </c>
      <c r="G14" s="91">
        <f>INDEX('4.훈련과정별'!$A$17:$L$2015,MATCH($A14&amp;"식비",'4.훈련과정별'!$A$17:$A$2015,0),9)+INDEX('4.훈련과정별'!$A$17:$L$2015,MATCH($A14&amp;"숙박비",'4.훈련과정별'!$A$17:$A$2015,0),9)</f>
        <v>600000</v>
      </c>
      <c r="H14" s="91">
        <f>INDEX('4.훈련과정별'!$A$17:$L$2015,MATCH($A14&amp;H$5,'4.훈련과정별'!$A$17:$A$2015,0),9)</f>
        <v>300000</v>
      </c>
      <c r="I14" s="91">
        <f>INDEX('4.훈련과정별'!$A$17:$L$2015,MATCH($A14&amp;I$5,'4.훈련과정별'!$A$17:$A$2015,0),9)</f>
        <v>400000</v>
      </c>
      <c r="J14" s="91">
        <f t="shared" si="7"/>
        <v>14305</v>
      </c>
      <c r="K14" s="91">
        <f>INDEX('4.훈련과정별'!$A$17:$L$2015,MATCH($A14&amp;K$5,'4.훈련과정별'!$A$17:$A$2015,0),10)</f>
        <v>-17166192</v>
      </c>
      <c r="L14" s="91">
        <f>INDEX('4.훈련과정별'!$A$17:$L$2015,MATCH($A14&amp;"식비",'4.훈련과정별'!$A$17:$A$2015,0),10)+INDEX('4.훈련과정별'!$A$17:$L$2015,MATCH($A14&amp;"숙박비",'4.훈련과정별'!$A$17:$A$2015,0),10)</f>
        <v>-600000</v>
      </c>
      <c r="M14" s="91">
        <f>INDEX('4.훈련과정별'!$A$17:$L$2015,MATCH($A14&amp;M$5,'4.훈련과정별'!$A$17:$A$2015,0),10)</f>
        <v>-300000</v>
      </c>
      <c r="N14" s="91">
        <f>INDEX('4.훈련과정별'!$A$17:$L$2015,MATCH($A14&amp;N$5,'4.훈련과정별'!$A$17:$A$2015,0),10)</f>
        <v>-400000</v>
      </c>
      <c r="O14" s="91">
        <f t="shared" si="8"/>
        <v>0</v>
      </c>
      <c r="P14" s="91">
        <f t="shared" si="9"/>
        <v>0</v>
      </c>
      <c r="Q14" s="91">
        <f t="shared" si="10"/>
        <v>0</v>
      </c>
      <c r="R14" s="91">
        <f t="shared" si="11"/>
        <v>0</v>
      </c>
      <c r="S14" s="91">
        <f t="shared" si="12"/>
        <v>0</v>
      </c>
      <c r="T14" s="92">
        <f t="shared" si="13"/>
        <v>0</v>
      </c>
    </row>
    <row r="15" spans="1:23" s="63" customFormat="1" ht="29.25" customHeight="1">
      <c r="A15" s="94">
        <v>9</v>
      </c>
      <c r="B15" s="299" t="str">
        <f>INDEX('4.훈련과정별'!$B$5:$I$2015,MATCH($A15,'4.훈련과정별'!$B$5:$B$2015,0),2)</f>
        <v>00000000</v>
      </c>
      <c r="C15" s="299">
        <f>INDEX('4.훈련과정별'!$B$5:$I$2015,MATCH($A15,'4.훈련과정별'!$B$5:$B$2015,0),6)</f>
        <v>30</v>
      </c>
      <c r="D15" s="299">
        <f>INDEX('4.훈련과정별'!$B$5:$J$2015,MATCH($A15,'4.훈련과정별'!$B$5:$B$2015,0),9)</f>
        <v>40</v>
      </c>
      <c r="E15" s="91">
        <f t="shared" si="0"/>
        <v>18466192</v>
      </c>
      <c r="F15" s="91">
        <f>INDEX('4.훈련과정별'!$A$17:$L$2015,MATCH($A15&amp;F$5,'4.훈련과정별'!$A$17:$A$2015,0),9)</f>
        <v>17166192</v>
      </c>
      <c r="G15" s="91">
        <f>INDEX('4.훈련과정별'!$A$17:$L$2015,MATCH($A15&amp;"식비",'4.훈련과정별'!$A$17:$A$2015,0),9)+INDEX('4.훈련과정별'!$A$17:$L$2015,MATCH($A15&amp;"숙박비",'4.훈련과정별'!$A$17:$A$2015,0),9)</f>
        <v>600000</v>
      </c>
      <c r="H15" s="91">
        <f>INDEX('4.훈련과정별'!$A$17:$L$2015,MATCH($A15&amp;H$5,'4.훈련과정별'!$A$17:$A$2015,0),9)</f>
        <v>300000</v>
      </c>
      <c r="I15" s="91">
        <f>INDEX('4.훈련과정별'!$A$17:$L$2015,MATCH($A15&amp;I$5,'4.훈련과정별'!$A$17:$A$2015,0),9)</f>
        <v>400000</v>
      </c>
      <c r="J15" s="91">
        <f t="shared" si="7"/>
        <v>14305</v>
      </c>
      <c r="K15" s="91">
        <f>INDEX('4.훈련과정별'!$A$17:$L$2015,MATCH($A15&amp;K$5,'4.훈련과정별'!$A$17:$A$2015,0),10)</f>
        <v>-17166192</v>
      </c>
      <c r="L15" s="91">
        <f>INDEX('4.훈련과정별'!$A$17:$L$2015,MATCH($A15&amp;"식비",'4.훈련과정별'!$A$17:$A$2015,0),10)+INDEX('4.훈련과정별'!$A$17:$L$2015,MATCH($A15&amp;"숙박비",'4.훈련과정별'!$A$17:$A$2015,0),10)</f>
        <v>-600000</v>
      </c>
      <c r="M15" s="91">
        <f>INDEX('4.훈련과정별'!$A$17:$L$2015,MATCH($A15&amp;M$5,'4.훈련과정별'!$A$17:$A$2015,0),10)</f>
        <v>-300000</v>
      </c>
      <c r="N15" s="91">
        <f>INDEX('4.훈련과정별'!$A$17:$L$2015,MATCH($A15&amp;N$5,'4.훈련과정별'!$A$17:$A$2015,0),10)</f>
        <v>-400000</v>
      </c>
      <c r="O15" s="91">
        <f t="shared" si="8"/>
        <v>0</v>
      </c>
      <c r="P15" s="91">
        <f t="shared" si="9"/>
        <v>0</v>
      </c>
      <c r="Q15" s="91">
        <f t="shared" si="10"/>
        <v>0</v>
      </c>
      <c r="R15" s="91">
        <f t="shared" si="11"/>
        <v>0</v>
      </c>
      <c r="S15" s="91">
        <f t="shared" si="12"/>
        <v>0</v>
      </c>
      <c r="T15" s="92">
        <f t="shared" si="13"/>
        <v>0</v>
      </c>
    </row>
    <row r="16" spans="1:23" s="63" customFormat="1" ht="29.25" customHeight="1">
      <c r="A16" s="94">
        <v>10</v>
      </c>
      <c r="B16" s="299" t="str">
        <f>INDEX('4.훈련과정별'!$B$5:$I$2015,MATCH($A16,'4.훈련과정별'!$B$5:$B$2015,0),2)</f>
        <v>00000000</v>
      </c>
      <c r="C16" s="299">
        <f>INDEX('4.훈련과정별'!$B$5:$I$2015,MATCH($A16,'4.훈련과정별'!$B$5:$B$2015,0),6)</f>
        <v>30</v>
      </c>
      <c r="D16" s="299">
        <f>INDEX('4.훈련과정별'!$B$5:$J$2015,MATCH($A16,'4.훈련과정별'!$B$5:$B$2015,0),9)</f>
        <v>40</v>
      </c>
      <c r="E16" s="91">
        <f t="shared" si="0"/>
        <v>18466192</v>
      </c>
      <c r="F16" s="91">
        <f>INDEX('4.훈련과정별'!$A$17:$L$2015,MATCH($A16&amp;F$5,'4.훈련과정별'!$A$17:$A$2015,0),9)</f>
        <v>17166192</v>
      </c>
      <c r="G16" s="91">
        <f>INDEX('4.훈련과정별'!$A$17:$L$2015,MATCH($A16&amp;"식비",'4.훈련과정별'!$A$17:$A$2015,0),9)+INDEX('4.훈련과정별'!$A$17:$L$2015,MATCH($A16&amp;"숙박비",'4.훈련과정별'!$A$17:$A$2015,0),9)</f>
        <v>600000</v>
      </c>
      <c r="H16" s="91">
        <f>INDEX('4.훈련과정별'!$A$17:$L$2015,MATCH($A16&amp;H$5,'4.훈련과정별'!$A$17:$A$2015,0),9)</f>
        <v>300000</v>
      </c>
      <c r="I16" s="91">
        <f>INDEX('4.훈련과정별'!$A$17:$L$2015,MATCH($A16&amp;I$5,'4.훈련과정별'!$A$17:$A$2015,0),9)</f>
        <v>400000</v>
      </c>
      <c r="J16" s="91">
        <f t="shared" si="7"/>
        <v>14305</v>
      </c>
      <c r="K16" s="91">
        <f>INDEX('4.훈련과정별'!$A$17:$L$2015,MATCH($A16&amp;K$5,'4.훈련과정별'!$A$17:$A$2015,0),10)</f>
        <v>-17166192</v>
      </c>
      <c r="L16" s="91">
        <f>INDEX('4.훈련과정별'!$A$17:$L$2015,MATCH($A16&amp;"식비",'4.훈련과정별'!$A$17:$A$2015,0),10)+INDEX('4.훈련과정별'!$A$17:$L$2015,MATCH($A16&amp;"숙박비",'4.훈련과정별'!$A$17:$A$2015,0),10)</f>
        <v>-600000</v>
      </c>
      <c r="M16" s="91">
        <f>INDEX('4.훈련과정별'!$A$17:$L$2015,MATCH($A16&amp;M$5,'4.훈련과정별'!$A$17:$A$2015,0),10)</f>
        <v>-300000</v>
      </c>
      <c r="N16" s="91">
        <f>INDEX('4.훈련과정별'!$A$17:$L$2015,MATCH($A16&amp;N$5,'4.훈련과정별'!$A$17:$A$2015,0),10)</f>
        <v>-400000</v>
      </c>
      <c r="O16" s="91">
        <f t="shared" si="8"/>
        <v>0</v>
      </c>
      <c r="P16" s="91">
        <f t="shared" si="9"/>
        <v>0</v>
      </c>
      <c r="Q16" s="91">
        <f t="shared" si="10"/>
        <v>0</v>
      </c>
      <c r="R16" s="91">
        <f t="shared" si="11"/>
        <v>0</v>
      </c>
      <c r="S16" s="91">
        <f t="shared" si="12"/>
        <v>0</v>
      </c>
      <c r="T16" s="92">
        <f t="shared" si="13"/>
        <v>0</v>
      </c>
    </row>
    <row r="17" spans="1:20" s="63" customFormat="1" ht="29.25" customHeight="1">
      <c r="A17" s="94">
        <v>11</v>
      </c>
      <c r="B17" s="299" t="str">
        <f>INDEX('4.훈련과정별'!$B$5:$I$2015,MATCH($A17,'4.훈련과정별'!$B$5:$B$2015,0),2)</f>
        <v>00000000</v>
      </c>
      <c r="C17" s="299">
        <f>INDEX('4.훈련과정별'!$B$5:$I$2015,MATCH($A17,'4.훈련과정별'!$B$5:$B$2015,0),6)</f>
        <v>30</v>
      </c>
      <c r="D17" s="299">
        <f>INDEX('4.훈련과정별'!$B$5:$J$2015,MATCH($A17,'4.훈련과정별'!$B$5:$B$2015,0),9)</f>
        <v>40</v>
      </c>
      <c r="E17" s="91">
        <f t="shared" si="0"/>
        <v>18466192</v>
      </c>
      <c r="F17" s="91">
        <f>INDEX('4.훈련과정별'!$A$17:$L$2015,MATCH($A17&amp;F$5,'4.훈련과정별'!$A$17:$A$2015,0),9)</f>
        <v>17166192</v>
      </c>
      <c r="G17" s="91">
        <f>INDEX('4.훈련과정별'!$A$17:$L$2015,MATCH($A17&amp;"식비",'4.훈련과정별'!$A$17:$A$2015,0),9)+INDEX('4.훈련과정별'!$A$17:$L$2015,MATCH($A17&amp;"숙박비",'4.훈련과정별'!$A$17:$A$2015,0),9)</f>
        <v>600000</v>
      </c>
      <c r="H17" s="91">
        <f>INDEX('4.훈련과정별'!$A$17:$L$2015,MATCH($A17&amp;H$5,'4.훈련과정별'!$A$17:$A$2015,0),9)</f>
        <v>300000</v>
      </c>
      <c r="I17" s="91">
        <f>INDEX('4.훈련과정별'!$A$17:$L$2015,MATCH($A17&amp;I$5,'4.훈련과정별'!$A$17:$A$2015,0),9)</f>
        <v>400000</v>
      </c>
      <c r="J17" s="91">
        <f t="shared" si="7"/>
        <v>14305</v>
      </c>
      <c r="K17" s="91">
        <f>INDEX('4.훈련과정별'!$A$17:$L$2015,MATCH($A17&amp;K$5,'4.훈련과정별'!$A$17:$A$2015,0),10)</f>
        <v>-17166192</v>
      </c>
      <c r="L17" s="91">
        <f>INDEX('4.훈련과정별'!$A$17:$L$2015,MATCH($A17&amp;"식비",'4.훈련과정별'!$A$17:$A$2015,0),10)+INDEX('4.훈련과정별'!$A$17:$L$2015,MATCH($A17&amp;"숙박비",'4.훈련과정별'!$A$17:$A$2015,0),10)</f>
        <v>-600000</v>
      </c>
      <c r="M17" s="91">
        <f>INDEX('4.훈련과정별'!$A$17:$L$2015,MATCH($A17&amp;M$5,'4.훈련과정별'!$A$17:$A$2015,0),10)</f>
        <v>-300000</v>
      </c>
      <c r="N17" s="91">
        <f>INDEX('4.훈련과정별'!$A$17:$L$2015,MATCH($A17&amp;N$5,'4.훈련과정별'!$A$17:$A$2015,0),10)</f>
        <v>-400000</v>
      </c>
      <c r="O17" s="91">
        <f t="shared" si="8"/>
        <v>0</v>
      </c>
      <c r="P17" s="91">
        <f t="shared" si="9"/>
        <v>0</v>
      </c>
      <c r="Q17" s="91">
        <f t="shared" si="10"/>
        <v>0</v>
      </c>
      <c r="R17" s="91">
        <f t="shared" si="11"/>
        <v>0</v>
      </c>
      <c r="S17" s="91">
        <f t="shared" si="12"/>
        <v>0</v>
      </c>
      <c r="T17" s="92">
        <f t="shared" si="13"/>
        <v>0</v>
      </c>
    </row>
    <row r="18" spans="1:20" s="63" customFormat="1" ht="29.25" customHeight="1">
      <c r="A18" s="94">
        <v>12</v>
      </c>
      <c r="B18" s="299" t="str">
        <f>INDEX('4.훈련과정별'!$B$5:$I$2015,MATCH($A18,'4.훈련과정별'!$B$5:$B$2015,0),2)</f>
        <v>00000000</v>
      </c>
      <c r="C18" s="299">
        <f>INDEX('4.훈련과정별'!$B$5:$I$2015,MATCH($A18,'4.훈련과정별'!$B$5:$B$2015,0),6)</f>
        <v>30</v>
      </c>
      <c r="D18" s="299">
        <f>INDEX('4.훈련과정별'!$B$5:$J$2015,MATCH($A18,'4.훈련과정별'!$B$5:$B$2015,0),9)</f>
        <v>40</v>
      </c>
      <c r="E18" s="91">
        <f t="shared" si="0"/>
        <v>18466192</v>
      </c>
      <c r="F18" s="91">
        <f>INDEX('4.훈련과정별'!$A$17:$L$2015,MATCH($A18&amp;F$5,'4.훈련과정별'!$A$17:$A$2015,0),9)</f>
        <v>17166192</v>
      </c>
      <c r="G18" s="91">
        <f>INDEX('4.훈련과정별'!$A$17:$L$2015,MATCH($A18&amp;"식비",'4.훈련과정별'!$A$17:$A$2015,0),9)+INDEX('4.훈련과정별'!$A$17:$L$2015,MATCH($A18&amp;"숙박비",'4.훈련과정별'!$A$17:$A$2015,0),9)</f>
        <v>600000</v>
      </c>
      <c r="H18" s="91">
        <f>INDEX('4.훈련과정별'!$A$17:$L$2015,MATCH($A18&amp;H$5,'4.훈련과정별'!$A$17:$A$2015,0),9)</f>
        <v>300000</v>
      </c>
      <c r="I18" s="91">
        <f>INDEX('4.훈련과정별'!$A$17:$L$2015,MATCH($A18&amp;I$5,'4.훈련과정별'!$A$17:$A$2015,0),9)</f>
        <v>400000</v>
      </c>
      <c r="J18" s="91">
        <f t="shared" si="7"/>
        <v>14305</v>
      </c>
      <c r="K18" s="91">
        <f>INDEX('4.훈련과정별'!$A$17:$L$2015,MATCH($A18&amp;K$5,'4.훈련과정별'!$A$17:$A$2015,0),10)</f>
        <v>-17166192</v>
      </c>
      <c r="L18" s="91">
        <f>INDEX('4.훈련과정별'!$A$17:$L$2015,MATCH($A18&amp;"식비",'4.훈련과정별'!$A$17:$A$2015,0),10)+INDEX('4.훈련과정별'!$A$17:$L$2015,MATCH($A18&amp;"숙박비",'4.훈련과정별'!$A$17:$A$2015,0),10)</f>
        <v>-600000</v>
      </c>
      <c r="M18" s="91">
        <f>INDEX('4.훈련과정별'!$A$17:$L$2015,MATCH($A18&amp;M$5,'4.훈련과정별'!$A$17:$A$2015,0),10)</f>
        <v>-300000</v>
      </c>
      <c r="N18" s="91">
        <f>INDEX('4.훈련과정별'!$A$17:$L$2015,MATCH($A18&amp;N$5,'4.훈련과정별'!$A$17:$A$2015,0),10)</f>
        <v>-400000</v>
      </c>
      <c r="O18" s="91">
        <f t="shared" si="8"/>
        <v>0</v>
      </c>
      <c r="P18" s="91">
        <f t="shared" si="9"/>
        <v>0</v>
      </c>
      <c r="Q18" s="91">
        <f t="shared" si="10"/>
        <v>0</v>
      </c>
      <c r="R18" s="91">
        <f t="shared" si="11"/>
        <v>0</v>
      </c>
      <c r="S18" s="91">
        <f t="shared" si="12"/>
        <v>0</v>
      </c>
      <c r="T18" s="92">
        <f t="shared" si="13"/>
        <v>0</v>
      </c>
    </row>
    <row r="19" spans="1:20" s="63" customFormat="1" ht="29.25" customHeight="1">
      <c r="A19" s="94">
        <v>13</v>
      </c>
      <c r="B19" s="299" t="str">
        <f>INDEX('4.훈련과정별'!$B$5:$I$2015,MATCH($A19,'4.훈련과정별'!$B$5:$B$2015,0),2)</f>
        <v>00000000</v>
      </c>
      <c r="C19" s="299">
        <f>INDEX('4.훈련과정별'!$B$5:$I$2015,MATCH($A19,'4.훈련과정별'!$B$5:$B$2015,0),6)</f>
        <v>30</v>
      </c>
      <c r="D19" s="299">
        <f>INDEX('4.훈련과정별'!$B$5:$J$2015,MATCH($A19,'4.훈련과정별'!$B$5:$B$2015,0),9)</f>
        <v>40</v>
      </c>
      <c r="E19" s="91">
        <f t="shared" si="0"/>
        <v>18466192</v>
      </c>
      <c r="F19" s="91">
        <f>INDEX('4.훈련과정별'!$A$17:$L$2015,MATCH($A19&amp;F$5,'4.훈련과정별'!$A$17:$A$2015,0),9)</f>
        <v>17166192</v>
      </c>
      <c r="G19" s="91">
        <f>INDEX('4.훈련과정별'!$A$17:$L$2015,MATCH($A19&amp;"식비",'4.훈련과정별'!$A$17:$A$2015,0),9)+INDEX('4.훈련과정별'!$A$17:$L$2015,MATCH($A19&amp;"숙박비",'4.훈련과정별'!$A$17:$A$2015,0),9)</f>
        <v>600000</v>
      </c>
      <c r="H19" s="91">
        <f>INDEX('4.훈련과정별'!$A$17:$L$2015,MATCH($A19&amp;H$5,'4.훈련과정별'!$A$17:$A$2015,0),9)</f>
        <v>300000</v>
      </c>
      <c r="I19" s="91">
        <f>INDEX('4.훈련과정별'!$A$17:$L$2015,MATCH($A19&amp;I$5,'4.훈련과정별'!$A$17:$A$2015,0),9)</f>
        <v>400000</v>
      </c>
      <c r="J19" s="91">
        <f t="shared" si="7"/>
        <v>14305</v>
      </c>
      <c r="K19" s="91">
        <f>INDEX('4.훈련과정별'!$A$17:$L$2015,MATCH($A19&amp;K$5,'4.훈련과정별'!$A$17:$A$2015,0),10)</f>
        <v>-17166192</v>
      </c>
      <c r="L19" s="91">
        <f>INDEX('4.훈련과정별'!$A$17:$L$2015,MATCH($A19&amp;"식비",'4.훈련과정별'!$A$17:$A$2015,0),10)+INDEX('4.훈련과정별'!$A$17:$L$2015,MATCH($A19&amp;"숙박비",'4.훈련과정별'!$A$17:$A$2015,0),10)</f>
        <v>-600000</v>
      </c>
      <c r="M19" s="91">
        <f>INDEX('4.훈련과정별'!$A$17:$L$2015,MATCH($A19&amp;M$5,'4.훈련과정별'!$A$17:$A$2015,0),10)</f>
        <v>-300000</v>
      </c>
      <c r="N19" s="91">
        <f>INDEX('4.훈련과정별'!$A$17:$L$2015,MATCH($A19&amp;N$5,'4.훈련과정별'!$A$17:$A$2015,0),10)</f>
        <v>-400000</v>
      </c>
      <c r="O19" s="91">
        <f t="shared" si="8"/>
        <v>0</v>
      </c>
      <c r="P19" s="91">
        <f t="shared" si="9"/>
        <v>0</v>
      </c>
      <c r="Q19" s="91">
        <f t="shared" si="10"/>
        <v>0</v>
      </c>
      <c r="R19" s="91">
        <f t="shared" si="11"/>
        <v>0</v>
      </c>
      <c r="S19" s="91">
        <f t="shared" si="12"/>
        <v>0</v>
      </c>
      <c r="T19" s="92">
        <f t="shared" si="13"/>
        <v>0</v>
      </c>
    </row>
    <row r="20" spans="1:20" s="63" customFormat="1" ht="29.25" customHeight="1">
      <c r="A20" s="94">
        <v>14</v>
      </c>
      <c r="B20" s="299" t="str">
        <f>INDEX('4.훈련과정별'!$B$5:$I$2015,MATCH($A20,'4.훈련과정별'!$B$5:$B$2015,0),2)</f>
        <v>00000000</v>
      </c>
      <c r="C20" s="299">
        <f>INDEX('4.훈련과정별'!$B$5:$I$2015,MATCH($A20,'4.훈련과정별'!$B$5:$B$2015,0),6)</f>
        <v>30</v>
      </c>
      <c r="D20" s="299">
        <f>INDEX('4.훈련과정별'!$B$5:$J$2015,MATCH($A20,'4.훈련과정별'!$B$5:$B$2015,0),9)</f>
        <v>40</v>
      </c>
      <c r="E20" s="91">
        <f t="shared" si="0"/>
        <v>18466192</v>
      </c>
      <c r="F20" s="91">
        <f>INDEX('4.훈련과정별'!$A$17:$L$2015,MATCH($A20&amp;F$5,'4.훈련과정별'!$A$17:$A$2015,0),9)</f>
        <v>17166192</v>
      </c>
      <c r="G20" s="91">
        <f>INDEX('4.훈련과정별'!$A$17:$L$2015,MATCH($A20&amp;"식비",'4.훈련과정별'!$A$17:$A$2015,0),9)+INDEX('4.훈련과정별'!$A$17:$L$2015,MATCH($A20&amp;"숙박비",'4.훈련과정별'!$A$17:$A$2015,0),9)</f>
        <v>600000</v>
      </c>
      <c r="H20" s="91">
        <f>INDEX('4.훈련과정별'!$A$17:$L$2015,MATCH($A20&amp;H$5,'4.훈련과정별'!$A$17:$A$2015,0),9)</f>
        <v>300000</v>
      </c>
      <c r="I20" s="91">
        <f>INDEX('4.훈련과정별'!$A$17:$L$2015,MATCH($A20&amp;I$5,'4.훈련과정별'!$A$17:$A$2015,0),9)</f>
        <v>400000</v>
      </c>
      <c r="J20" s="91">
        <f t="shared" si="7"/>
        <v>14305</v>
      </c>
      <c r="K20" s="91">
        <f>INDEX('4.훈련과정별'!$A$17:$L$2015,MATCH($A20&amp;K$5,'4.훈련과정별'!$A$17:$A$2015,0),10)</f>
        <v>-17166192</v>
      </c>
      <c r="L20" s="91">
        <f>INDEX('4.훈련과정별'!$A$17:$L$2015,MATCH($A20&amp;"식비",'4.훈련과정별'!$A$17:$A$2015,0),10)+INDEX('4.훈련과정별'!$A$17:$L$2015,MATCH($A20&amp;"숙박비",'4.훈련과정별'!$A$17:$A$2015,0),10)</f>
        <v>-600000</v>
      </c>
      <c r="M20" s="91">
        <f>INDEX('4.훈련과정별'!$A$17:$L$2015,MATCH($A20&amp;M$5,'4.훈련과정별'!$A$17:$A$2015,0),10)</f>
        <v>-300000</v>
      </c>
      <c r="N20" s="91">
        <f>INDEX('4.훈련과정별'!$A$17:$L$2015,MATCH($A20&amp;N$5,'4.훈련과정별'!$A$17:$A$2015,0),10)</f>
        <v>-400000</v>
      </c>
      <c r="O20" s="91">
        <f t="shared" si="8"/>
        <v>0</v>
      </c>
      <c r="P20" s="91">
        <f t="shared" si="9"/>
        <v>0</v>
      </c>
      <c r="Q20" s="91">
        <f t="shared" si="10"/>
        <v>0</v>
      </c>
      <c r="R20" s="91">
        <f t="shared" si="11"/>
        <v>0</v>
      </c>
      <c r="S20" s="91">
        <f t="shared" si="12"/>
        <v>0</v>
      </c>
      <c r="T20" s="92">
        <f t="shared" si="13"/>
        <v>0</v>
      </c>
    </row>
    <row r="21" spans="1:20" s="63" customFormat="1" ht="29.25" customHeight="1">
      <c r="A21" s="94">
        <v>15</v>
      </c>
      <c r="B21" s="299" t="str">
        <f>INDEX('4.훈련과정별'!$B$5:$I$2015,MATCH($A21,'4.훈련과정별'!$B$5:$B$2015,0),2)</f>
        <v>00000000</v>
      </c>
      <c r="C21" s="299">
        <f>INDEX('4.훈련과정별'!$B$5:$I$2015,MATCH($A21,'4.훈련과정별'!$B$5:$B$2015,0),6)</f>
        <v>30</v>
      </c>
      <c r="D21" s="299">
        <f>INDEX('4.훈련과정별'!$B$5:$J$2015,MATCH($A21,'4.훈련과정별'!$B$5:$B$2015,0),9)</f>
        <v>40</v>
      </c>
      <c r="E21" s="91">
        <f t="shared" si="0"/>
        <v>18466192</v>
      </c>
      <c r="F21" s="91">
        <f>INDEX('4.훈련과정별'!$A$17:$L$2015,MATCH($A21&amp;F$5,'4.훈련과정별'!$A$17:$A$2015,0),9)</f>
        <v>17166192</v>
      </c>
      <c r="G21" s="91">
        <f>INDEX('4.훈련과정별'!$A$17:$L$2015,MATCH($A21&amp;"식비",'4.훈련과정별'!$A$17:$A$2015,0),9)+INDEX('4.훈련과정별'!$A$17:$L$2015,MATCH($A21&amp;"숙박비",'4.훈련과정별'!$A$17:$A$2015,0),9)</f>
        <v>600000</v>
      </c>
      <c r="H21" s="91">
        <f>INDEX('4.훈련과정별'!$A$17:$L$2015,MATCH($A21&amp;H$5,'4.훈련과정별'!$A$17:$A$2015,0),9)</f>
        <v>300000</v>
      </c>
      <c r="I21" s="91">
        <f>INDEX('4.훈련과정별'!$A$17:$L$2015,MATCH($A21&amp;I$5,'4.훈련과정별'!$A$17:$A$2015,0),9)</f>
        <v>400000</v>
      </c>
      <c r="J21" s="91">
        <f t="shared" si="7"/>
        <v>14305</v>
      </c>
      <c r="K21" s="91">
        <f>INDEX('4.훈련과정별'!$A$17:$L$2015,MATCH($A21&amp;K$5,'4.훈련과정별'!$A$17:$A$2015,0),10)</f>
        <v>-17166192</v>
      </c>
      <c r="L21" s="91">
        <f>INDEX('4.훈련과정별'!$A$17:$L$2015,MATCH($A21&amp;"식비",'4.훈련과정별'!$A$17:$A$2015,0),10)+INDEX('4.훈련과정별'!$A$17:$L$2015,MATCH($A21&amp;"숙박비",'4.훈련과정별'!$A$17:$A$2015,0),10)</f>
        <v>-600000</v>
      </c>
      <c r="M21" s="91">
        <f>INDEX('4.훈련과정별'!$A$17:$L$2015,MATCH($A21&amp;M$5,'4.훈련과정별'!$A$17:$A$2015,0),10)</f>
        <v>-300000</v>
      </c>
      <c r="N21" s="91">
        <f>INDEX('4.훈련과정별'!$A$17:$L$2015,MATCH($A21&amp;N$5,'4.훈련과정별'!$A$17:$A$2015,0),10)</f>
        <v>-400000</v>
      </c>
      <c r="O21" s="91">
        <f t="shared" si="8"/>
        <v>0</v>
      </c>
      <c r="P21" s="91">
        <f t="shared" si="9"/>
        <v>0</v>
      </c>
      <c r="Q21" s="91">
        <f t="shared" si="10"/>
        <v>0</v>
      </c>
      <c r="R21" s="91">
        <f t="shared" si="11"/>
        <v>0</v>
      </c>
      <c r="S21" s="91">
        <f t="shared" si="12"/>
        <v>0</v>
      </c>
      <c r="T21" s="92">
        <f t="shared" si="13"/>
        <v>0</v>
      </c>
    </row>
    <row r="22" spans="1:20" s="63" customFormat="1" ht="29.25" customHeight="1">
      <c r="A22" s="94">
        <v>16</v>
      </c>
      <c r="B22" s="299" t="str">
        <f>INDEX('4.훈련과정별'!$B$5:$I$2015,MATCH($A22,'4.훈련과정별'!$B$5:$B$2015,0),2)</f>
        <v>00000000</v>
      </c>
      <c r="C22" s="299">
        <f>INDEX('4.훈련과정별'!$B$5:$I$2015,MATCH($A22,'4.훈련과정별'!$B$5:$B$2015,0),6)</f>
        <v>30</v>
      </c>
      <c r="D22" s="299">
        <f>INDEX('4.훈련과정별'!$B$5:$J$2015,MATCH($A22,'4.훈련과정별'!$B$5:$B$2015,0),9)</f>
        <v>40</v>
      </c>
      <c r="E22" s="91">
        <f t="shared" si="0"/>
        <v>18466192</v>
      </c>
      <c r="F22" s="91">
        <f>INDEX('4.훈련과정별'!$A$17:$L$2015,MATCH($A22&amp;F$5,'4.훈련과정별'!$A$17:$A$2015,0),9)</f>
        <v>17166192</v>
      </c>
      <c r="G22" s="91">
        <f>INDEX('4.훈련과정별'!$A$17:$L$2015,MATCH($A22&amp;"식비",'4.훈련과정별'!$A$17:$A$2015,0),9)+INDEX('4.훈련과정별'!$A$17:$L$2015,MATCH($A22&amp;"숙박비",'4.훈련과정별'!$A$17:$A$2015,0),9)</f>
        <v>600000</v>
      </c>
      <c r="H22" s="91">
        <f>INDEX('4.훈련과정별'!$A$17:$L$2015,MATCH($A22&amp;H$5,'4.훈련과정별'!$A$17:$A$2015,0),9)</f>
        <v>300000</v>
      </c>
      <c r="I22" s="91">
        <f>INDEX('4.훈련과정별'!$A$17:$L$2015,MATCH($A22&amp;I$5,'4.훈련과정별'!$A$17:$A$2015,0),9)</f>
        <v>400000</v>
      </c>
      <c r="J22" s="91">
        <f t="shared" si="7"/>
        <v>14305</v>
      </c>
      <c r="K22" s="91">
        <f>INDEX('4.훈련과정별'!$A$17:$L$2015,MATCH($A22&amp;K$5,'4.훈련과정별'!$A$17:$A$2015,0),10)</f>
        <v>-17166192</v>
      </c>
      <c r="L22" s="91">
        <f>INDEX('4.훈련과정별'!$A$17:$L$2015,MATCH($A22&amp;"식비",'4.훈련과정별'!$A$17:$A$2015,0),10)+INDEX('4.훈련과정별'!$A$17:$L$2015,MATCH($A22&amp;"숙박비",'4.훈련과정별'!$A$17:$A$2015,0),10)</f>
        <v>-600000</v>
      </c>
      <c r="M22" s="91">
        <f>INDEX('4.훈련과정별'!$A$17:$L$2015,MATCH($A22&amp;M$5,'4.훈련과정별'!$A$17:$A$2015,0),10)</f>
        <v>-300000</v>
      </c>
      <c r="N22" s="91">
        <f>INDEX('4.훈련과정별'!$A$17:$L$2015,MATCH($A22&amp;N$5,'4.훈련과정별'!$A$17:$A$2015,0),10)</f>
        <v>-400000</v>
      </c>
      <c r="O22" s="91">
        <f t="shared" si="8"/>
        <v>0</v>
      </c>
      <c r="P22" s="91">
        <f t="shared" si="9"/>
        <v>0</v>
      </c>
      <c r="Q22" s="91">
        <f t="shared" si="10"/>
        <v>0</v>
      </c>
      <c r="R22" s="91">
        <f t="shared" si="11"/>
        <v>0</v>
      </c>
      <c r="S22" s="91">
        <f t="shared" si="12"/>
        <v>0</v>
      </c>
      <c r="T22" s="92">
        <f t="shared" si="13"/>
        <v>0</v>
      </c>
    </row>
    <row r="23" spans="1:20" s="63" customFormat="1" ht="29.25" customHeight="1">
      <c r="A23" s="94">
        <v>17</v>
      </c>
      <c r="B23" s="299" t="str">
        <f>INDEX('4.훈련과정별'!$B$5:$I$2015,MATCH($A23,'4.훈련과정별'!$B$5:$B$2015,0),2)</f>
        <v>00000000</v>
      </c>
      <c r="C23" s="299">
        <f>INDEX('4.훈련과정별'!$B$5:$I$2015,MATCH($A23,'4.훈련과정별'!$B$5:$B$2015,0),6)</f>
        <v>30</v>
      </c>
      <c r="D23" s="299">
        <f>INDEX('4.훈련과정별'!$B$5:$J$2015,MATCH($A23,'4.훈련과정별'!$B$5:$B$2015,0),9)</f>
        <v>40</v>
      </c>
      <c r="E23" s="91">
        <f t="shared" si="0"/>
        <v>18466192</v>
      </c>
      <c r="F23" s="91">
        <f>INDEX('4.훈련과정별'!$A$17:$L$2015,MATCH($A23&amp;F$5,'4.훈련과정별'!$A$17:$A$2015,0),9)</f>
        <v>17166192</v>
      </c>
      <c r="G23" s="91">
        <f>INDEX('4.훈련과정별'!$A$17:$L$2015,MATCH($A23&amp;"식비",'4.훈련과정별'!$A$17:$A$2015,0),9)+INDEX('4.훈련과정별'!$A$17:$L$2015,MATCH($A23&amp;"숙박비",'4.훈련과정별'!$A$17:$A$2015,0),9)</f>
        <v>600000</v>
      </c>
      <c r="H23" s="91">
        <f>INDEX('4.훈련과정별'!$A$17:$L$2015,MATCH($A23&amp;H$5,'4.훈련과정별'!$A$17:$A$2015,0),9)</f>
        <v>300000</v>
      </c>
      <c r="I23" s="91">
        <f>INDEX('4.훈련과정별'!$A$17:$L$2015,MATCH($A23&amp;I$5,'4.훈련과정별'!$A$17:$A$2015,0),9)</f>
        <v>400000</v>
      </c>
      <c r="J23" s="91">
        <f t="shared" si="7"/>
        <v>14305</v>
      </c>
      <c r="K23" s="91">
        <f>INDEX('4.훈련과정별'!$A$17:$L$2015,MATCH($A23&amp;K$5,'4.훈련과정별'!$A$17:$A$2015,0),10)</f>
        <v>-17166192</v>
      </c>
      <c r="L23" s="91">
        <f>INDEX('4.훈련과정별'!$A$17:$L$2015,MATCH($A23&amp;"식비",'4.훈련과정별'!$A$17:$A$2015,0),10)+INDEX('4.훈련과정별'!$A$17:$L$2015,MATCH($A23&amp;"숙박비",'4.훈련과정별'!$A$17:$A$2015,0),10)</f>
        <v>-600000</v>
      </c>
      <c r="M23" s="91">
        <f>INDEX('4.훈련과정별'!$A$17:$L$2015,MATCH($A23&amp;M$5,'4.훈련과정별'!$A$17:$A$2015,0),10)</f>
        <v>-300000</v>
      </c>
      <c r="N23" s="91">
        <f>INDEX('4.훈련과정별'!$A$17:$L$2015,MATCH($A23&amp;N$5,'4.훈련과정별'!$A$17:$A$2015,0),10)</f>
        <v>-400000</v>
      </c>
      <c r="O23" s="91">
        <f t="shared" si="8"/>
        <v>0</v>
      </c>
      <c r="P23" s="91">
        <f t="shared" si="9"/>
        <v>0</v>
      </c>
      <c r="Q23" s="91">
        <f t="shared" si="10"/>
        <v>0</v>
      </c>
      <c r="R23" s="91">
        <f t="shared" si="11"/>
        <v>0</v>
      </c>
      <c r="S23" s="91">
        <f t="shared" si="12"/>
        <v>0</v>
      </c>
      <c r="T23" s="92">
        <f t="shared" si="13"/>
        <v>0</v>
      </c>
    </row>
    <row r="24" spans="1:20" s="63" customFormat="1" ht="29.25" customHeight="1">
      <c r="A24" s="94">
        <v>18</v>
      </c>
      <c r="B24" s="299" t="str">
        <f>INDEX('4.훈련과정별'!$B$5:$I$2015,MATCH($A24,'4.훈련과정별'!$B$5:$B$2015,0),2)</f>
        <v>00000000</v>
      </c>
      <c r="C24" s="299">
        <f>INDEX('4.훈련과정별'!$B$5:$I$2015,MATCH($A24,'4.훈련과정별'!$B$5:$B$2015,0),6)</f>
        <v>30</v>
      </c>
      <c r="D24" s="299">
        <f>INDEX('4.훈련과정별'!$B$5:$J$2015,MATCH($A24,'4.훈련과정별'!$B$5:$B$2015,0),9)</f>
        <v>40</v>
      </c>
      <c r="E24" s="91">
        <f t="shared" si="0"/>
        <v>18466192</v>
      </c>
      <c r="F24" s="91">
        <f>INDEX('4.훈련과정별'!$A$17:$L$2015,MATCH($A24&amp;F$5,'4.훈련과정별'!$A$17:$A$2015,0),9)</f>
        <v>17166192</v>
      </c>
      <c r="G24" s="91">
        <f>INDEX('4.훈련과정별'!$A$17:$L$2015,MATCH($A24&amp;"식비",'4.훈련과정별'!$A$17:$A$2015,0),9)+INDEX('4.훈련과정별'!$A$17:$L$2015,MATCH($A24&amp;"숙박비",'4.훈련과정별'!$A$17:$A$2015,0),9)</f>
        <v>600000</v>
      </c>
      <c r="H24" s="91">
        <f>INDEX('4.훈련과정별'!$A$17:$L$2015,MATCH($A24&amp;H$5,'4.훈련과정별'!$A$17:$A$2015,0),9)</f>
        <v>300000</v>
      </c>
      <c r="I24" s="91">
        <f>INDEX('4.훈련과정별'!$A$17:$L$2015,MATCH($A24&amp;I$5,'4.훈련과정별'!$A$17:$A$2015,0),9)</f>
        <v>400000</v>
      </c>
      <c r="J24" s="91">
        <f t="shared" si="7"/>
        <v>14305</v>
      </c>
      <c r="K24" s="91">
        <f>INDEX('4.훈련과정별'!$A$17:$L$2015,MATCH($A24&amp;K$5,'4.훈련과정별'!$A$17:$A$2015,0),10)</f>
        <v>-17166192</v>
      </c>
      <c r="L24" s="91">
        <f>INDEX('4.훈련과정별'!$A$17:$L$2015,MATCH($A24&amp;"식비",'4.훈련과정별'!$A$17:$A$2015,0),10)+INDEX('4.훈련과정별'!$A$17:$L$2015,MATCH($A24&amp;"숙박비",'4.훈련과정별'!$A$17:$A$2015,0),10)</f>
        <v>-600000</v>
      </c>
      <c r="M24" s="91">
        <f>INDEX('4.훈련과정별'!$A$17:$L$2015,MATCH($A24&amp;M$5,'4.훈련과정별'!$A$17:$A$2015,0),10)</f>
        <v>-300000</v>
      </c>
      <c r="N24" s="91">
        <f>INDEX('4.훈련과정별'!$A$17:$L$2015,MATCH($A24&amp;N$5,'4.훈련과정별'!$A$17:$A$2015,0),10)</f>
        <v>-400000</v>
      </c>
      <c r="O24" s="91">
        <f t="shared" si="8"/>
        <v>0</v>
      </c>
      <c r="P24" s="91">
        <f t="shared" si="9"/>
        <v>0</v>
      </c>
      <c r="Q24" s="91">
        <f t="shared" si="10"/>
        <v>0</v>
      </c>
      <c r="R24" s="91">
        <f t="shared" si="11"/>
        <v>0</v>
      </c>
      <c r="S24" s="91">
        <f t="shared" si="12"/>
        <v>0</v>
      </c>
      <c r="T24" s="92">
        <f t="shared" si="13"/>
        <v>0</v>
      </c>
    </row>
    <row r="25" spans="1:20" s="63" customFormat="1" ht="29.25" customHeight="1">
      <c r="A25" s="94">
        <v>19</v>
      </c>
      <c r="B25" s="299" t="str">
        <f>INDEX('4.훈련과정별'!$B$5:$I$2015,MATCH($A25,'4.훈련과정별'!$B$5:$B$2015,0),2)</f>
        <v>00000000</v>
      </c>
      <c r="C25" s="299">
        <f>INDEX('4.훈련과정별'!$B$5:$I$2015,MATCH($A25,'4.훈련과정별'!$B$5:$B$2015,0),6)</f>
        <v>30</v>
      </c>
      <c r="D25" s="299">
        <f>INDEX('4.훈련과정별'!$B$5:$J$2015,MATCH($A25,'4.훈련과정별'!$B$5:$B$2015,0),9)</f>
        <v>40</v>
      </c>
      <c r="E25" s="91">
        <f t="shared" si="0"/>
        <v>18466192</v>
      </c>
      <c r="F25" s="91">
        <f>INDEX('4.훈련과정별'!$A$17:$L$2015,MATCH($A25&amp;F$5,'4.훈련과정별'!$A$17:$A$2015,0),9)</f>
        <v>17166192</v>
      </c>
      <c r="G25" s="91">
        <f>INDEX('4.훈련과정별'!$A$17:$L$2015,MATCH($A25&amp;"식비",'4.훈련과정별'!$A$17:$A$2015,0),9)+INDEX('4.훈련과정별'!$A$17:$L$2015,MATCH($A25&amp;"숙박비",'4.훈련과정별'!$A$17:$A$2015,0),9)</f>
        <v>600000</v>
      </c>
      <c r="H25" s="91">
        <f>INDEX('4.훈련과정별'!$A$17:$L$2015,MATCH($A25&amp;H$5,'4.훈련과정별'!$A$17:$A$2015,0),9)</f>
        <v>300000</v>
      </c>
      <c r="I25" s="91">
        <f>INDEX('4.훈련과정별'!$A$17:$L$2015,MATCH($A25&amp;I$5,'4.훈련과정별'!$A$17:$A$2015,0),9)</f>
        <v>400000</v>
      </c>
      <c r="J25" s="91">
        <f t="shared" si="7"/>
        <v>14305</v>
      </c>
      <c r="K25" s="91">
        <f>INDEX('4.훈련과정별'!$A$17:$L$2015,MATCH($A25&amp;K$5,'4.훈련과정별'!$A$17:$A$2015,0),10)</f>
        <v>-17166192</v>
      </c>
      <c r="L25" s="91">
        <f>INDEX('4.훈련과정별'!$A$17:$L$2015,MATCH($A25&amp;"식비",'4.훈련과정별'!$A$17:$A$2015,0),10)+INDEX('4.훈련과정별'!$A$17:$L$2015,MATCH($A25&amp;"숙박비",'4.훈련과정별'!$A$17:$A$2015,0),10)</f>
        <v>-600000</v>
      </c>
      <c r="M25" s="91">
        <f>INDEX('4.훈련과정별'!$A$17:$L$2015,MATCH($A25&amp;M$5,'4.훈련과정별'!$A$17:$A$2015,0),10)</f>
        <v>-300000</v>
      </c>
      <c r="N25" s="91">
        <f>INDEX('4.훈련과정별'!$A$17:$L$2015,MATCH($A25&amp;N$5,'4.훈련과정별'!$A$17:$A$2015,0),10)</f>
        <v>-400000</v>
      </c>
      <c r="O25" s="91">
        <f t="shared" si="8"/>
        <v>0</v>
      </c>
      <c r="P25" s="91">
        <f t="shared" si="9"/>
        <v>0</v>
      </c>
      <c r="Q25" s="91">
        <f t="shared" si="10"/>
        <v>0</v>
      </c>
      <c r="R25" s="91">
        <f t="shared" si="11"/>
        <v>0</v>
      </c>
      <c r="S25" s="91">
        <f t="shared" si="12"/>
        <v>0</v>
      </c>
      <c r="T25" s="92">
        <f t="shared" si="13"/>
        <v>0</v>
      </c>
    </row>
    <row r="26" spans="1:20" s="63" customFormat="1" ht="29.25" customHeight="1">
      <c r="A26" s="94">
        <v>20</v>
      </c>
      <c r="B26" s="299" t="str">
        <f>INDEX('4.훈련과정별'!$B$5:$I$2015,MATCH($A26,'4.훈련과정별'!$B$5:$B$2015,0),2)</f>
        <v>00000000</v>
      </c>
      <c r="C26" s="299">
        <f>INDEX('4.훈련과정별'!$B$5:$I$2015,MATCH($A26,'4.훈련과정별'!$B$5:$B$2015,0),6)</f>
        <v>30</v>
      </c>
      <c r="D26" s="299">
        <f>INDEX('4.훈련과정별'!$B$5:$J$2015,MATCH($A26,'4.훈련과정별'!$B$5:$B$2015,0),9)</f>
        <v>40</v>
      </c>
      <c r="E26" s="91">
        <f t="shared" si="0"/>
        <v>18466192</v>
      </c>
      <c r="F26" s="91">
        <f>INDEX('4.훈련과정별'!$A$17:$L$2015,MATCH($A26&amp;F$5,'4.훈련과정별'!$A$17:$A$2015,0),9)</f>
        <v>17166192</v>
      </c>
      <c r="G26" s="91">
        <f>INDEX('4.훈련과정별'!$A$17:$L$2015,MATCH($A26&amp;"식비",'4.훈련과정별'!$A$17:$A$2015,0),9)+INDEX('4.훈련과정별'!$A$17:$L$2015,MATCH($A26&amp;"숙박비",'4.훈련과정별'!$A$17:$A$2015,0),9)</f>
        <v>600000</v>
      </c>
      <c r="H26" s="91">
        <f>INDEX('4.훈련과정별'!$A$17:$L$2015,MATCH($A26&amp;H$5,'4.훈련과정별'!$A$17:$A$2015,0),9)</f>
        <v>300000</v>
      </c>
      <c r="I26" s="91">
        <f>INDEX('4.훈련과정별'!$A$17:$L$2015,MATCH($A26&amp;I$5,'4.훈련과정별'!$A$17:$A$2015,0),9)</f>
        <v>400000</v>
      </c>
      <c r="J26" s="91">
        <f t="shared" si="7"/>
        <v>14305</v>
      </c>
      <c r="K26" s="91">
        <f>INDEX('4.훈련과정별'!$A$17:$L$2015,MATCH($A26&amp;K$5,'4.훈련과정별'!$A$17:$A$2015,0),10)</f>
        <v>-17166192</v>
      </c>
      <c r="L26" s="91">
        <f>INDEX('4.훈련과정별'!$A$17:$L$2015,MATCH($A26&amp;"식비",'4.훈련과정별'!$A$17:$A$2015,0),10)+INDEX('4.훈련과정별'!$A$17:$L$2015,MATCH($A26&amp;"숙박비",'4.훈련과정별'!$A$17:$A$2015,0),10)</f>
        <v>-600000</v>
      </c>
      <c r="M26" s="91">
        <f>INDEX('4.훈련과정별'!$A$17:$L$2015,MATCH($A26&amp;M$5,'4.훈련과정별'!$A$17:$A$2015,0),10)</f>
        <v>-300000</v>
      </c>
      <c r="N26" s="91">
        <f>INDEX('4.훈련과정별'!$A$17:$L$2015,MATCH($A26&amp;N$5,'4.훈련과정별'!$A$17:$A$2015,0),10)</f>
        <v>-400000</v>
      </c>
      <c r="O26" s="91">
        <f t="shared" si="8"/>
        <v>0</v>
      </c>
      <c r="P26" s="91">
        <f t="shared" si="9"/>
        <v>0</v>
      </c>
      <c r="Q26" s="91">
        <f t="shared" si="10"/>
        <v>0</v>
      </c>
      <c r="R26" s="91">
        <f t="shared" si="11"/>
        <v>0</v>
      </c>
      <c r="S26" s="91">
        <f t="shared" si="12"/>
        <v>0</v>
      </c>
      <c r="T26" s="92">
        <f t="shared" si="13"/>
        <v>0</v>
      </c>
    </row>
    <row r="27" spans="1:20" s="63" customFormat="1" ht="29.25" customHeight="1">
      <c r="A27" s="94">
        <v>21</v>
      </c>
      <c r="B27" s="299" t="str">
        <f>INDEX('4.훈련과정별'!$B$5:$I$2015,MATCH($A27,'4.훈련과정별'!$B$5:$B$2015,0),2)</f>
        <v>00000000</v>
      </c>
      <c r="C27" s="299">
        <f>INDEX('4.훈련과정별'!$B$5:$I$2015,MATCH($A27,'4.훈련과정별'!$B$5:$B$2015,0),6)</f>
        <v>30</v>
      </c>
      <c r="D27" s="299">
        <f>INDEX('4.훈련과정별'!$B$5:$J$2015,MATCH($A27,'4.훈련과정별'!$B$5:$B$2015,0),9)</f>
        <v>40</v>
      </c>
      <c r="E27" s="91">
        <f t="shared" si="0"/>
        <v>18466192</v>
      </c>
      <c r="F27" s="91">
        <f>INDEX('4.훈련과정별'!$A$17:$L$2015,MATCH($A27&amp;F$5,'4.훈련과정별'!$A$17:$A$2015,0),9)</f>
        <v>17166192</v>
      </c>
      <c r="G27" s="91">
        <f>INDEX('4.훈련과정별'!$A$17:$L$2015,MATCH($A27&amp;"식비",'4.훈련과정별'!$A$17:$A$2015,0),9)+INDEX('4.훈련과정별'!$A$17:$L$2015,MATCH($A27&amp;"숙박비",'4.훈련과정별'!$A$17:$A$2015,0),9)</f>
        <v>600000</v>
      </c>
      <c r="H27" s="91">
        <f>INDEX('4.훈련과정별'!$A$17:$L$2015,MATCH($A27&amp;H$5,'4.훈련과정별'!$A$17:$A$2015,0),9)</f>
        <v>300000</v>
      </c>
      <c r="I27" s="91">
        <f>INDEX('4.훈련과정별'!$A$17:$L$2015,MATCH($A27&amp;I$5,'4.훈련과정별'!$A$17:$A$2015,0),9)</f>
        <v>400000</v>
      </c>
      <c r="J27" s="91">
        <f t="shared" si="7"/>
        <v>14305</v>
      </c>
      <c r="K27" s="91">
        <f>INDEX('4.훈련과정별'!$A$17:$L$2015,MATCH($A27&amp;K$5,'4.훈련과정별'!$A$17:$A$2015,0),10)</f>
        <v>-17166192</v>
      </c>
      <c r="L27" s="91">
        <f>INDEX('4.훈련과정별'!$A$17:$L$2015,MATCH($A27&amp;"식비",'4.훈련과정별'!$A$17:$A$2015,0),10)+INDEX('4.훈련과정별'!$A$17:$L$2015,MATCH($A27&amp;"숙박비",'4.훈련과정별'!$A$17:$A$2015,0),10)</f>
        <v>-600000</v>
      </c>
      <c r="M27" s="91">
        <f>INDEX('4.훈련과정별'!$A$17:$L$2015,MATCH($A27&amp;M$5,'4.훈련과정별'!$A$17:$A$2015,0),10)</f>
        <v>-300000</v>
      </c>
      <c r="N27" s="91">
        <f>INDEX('4.훈련과정별'!$A$17:$L$2015,MATCH($A27&amp;N$5,'4.훈련과정별'!$A$17:$A$2015,0),10)</f>
        <v>-400000</v>
      </c>
      <c r="O27" s="91">
        <f t="shared" si="8"/>
        <v>0</v>
      </c>
      <c r="P27" s="91">
        <f t="shared" si="9"/>
        <v>0</v>
      </c>
      <c r="Q27" s="91">
        <f t="shared" si="10"/>
        <v>0</v>
      </c>
      <c r="R27" s="91">
        <f t="shared" si="11"/>
        <v>0</v>
      </c>
      <c r="S27" s="91">
        <f t="shared" si="12"/>
        <v>0</v>
      </c>
      <c r="T27" s="92">
        <f t="shared" si="13"/>
        <v>0</v>
      </c>
    </row>
    <row r="28" spans="1:20" s="63" customFormat="1" ht="29.25" customHeight="1">
      <c r="A28" s="94">
        <v>22</v>
      </c>
      <c r="B28" s="299" t="str">
        <f>INDEX('4.훈련과정별'!$B$5:$I$2015,MATCH($A28,'4.훈련과정별'!$B$5:$B$2015,0),2)</f>
        <v>00000000</v>
      </c>
      <c r="C28" s="299">
        <f>INDEX('4.훈련과정별'!$B$5:$I$2015,MATCH($A28,'4.훈련과정별'!$B$5:$B$2015,0),6)</f>
        <v>30</v>
      </c>
      <c r="D28" s="299">
        <f>INDEX('4.훈련과정별'!$B$5:$J$2015,MATCH($A28,'4.훈련과정별'!$B$5:$B$2015,0),9)</f>
        <v>40</v>
      </c>
      <c r="E28" s="91">
        <f t="shared" si="0"/>
        <v>18466192</v>
      </c>
      <c r="F28" s="91">
        <f>INDEX('4.훈련과정별'!$A$17:$L$2015,MATCH($A28&amp;F$5,'4.훈련과정별'!$A$17:$A$2015,0),9)</f>
        <v>17166192</v>
      </c>
      <c r="G28" s="91">
        <f>INDEX('4.훈련과정별'!$A$17:$L$2015,MATCH($A28&amp;"식비",'4.훈련과정별'!$A$17:$A$2015,0),9)+INDEX('4.훈련과정별'!$A$17:$L$2015,MATCH($A28&amp;"숙박비",'4.훈련과정별'!$A$17:$A$2015,0),9)</f>
        <v>600000</v>
      </c>
      <c r="H28" s="91">
        <f>INDEX('4.훈련과정별'!$A$17:$L$2015,MATCH($A28&amp;H$5,'4.훈련과정별'!$A$17:$A$2015,0),9)</f>
        <v>300000</v>
      </c>
      <c r="I28" s="91">
        <f>INDEX('4.훈련과정별'!$A$17:$L$2015,MATCH($A28&amp;I$5,'4.훈련과정별'!$A$17:$A$2015,0),9)</f>
        <v>400000</v>
      </c>
      <c r="J28" s="91">
        <f t="shared" si="7"/>
        <v>14305</v>
      </c>
      <c r="K28" s="91">
        <f>INDEX('4.훈련과정별'!$A$17:$L$2015,MATCH($A28&amp;K$5,'4.훈련과정별'!$A$17:$A$2015,0),10)</f>
        <v>-17166192</v>
      </c>
      <c r="L28" s="91">
        <f>INDEX('4.훈련과정별'!$A$17:$L$2015,MATCH($A28&amp;"식비",'4.훈련과정별'!$A$17:$A$2015,0),10)+INDEX('4.훈련과정별'!$A$17:$L$2015,MATCH($A28&amp;"숙박비",'4.훈련과정별'!$A$17:$A$2015,0),10)</f>
        <v>-600000</v>
      </c>
      <c r="M28" s="91">
        <f>INDEX('4.훈련과정별'!$A$17:$L$2015,MATCH($A28&amp;M$5,'4.훈련과정별'!$A$17:$A$2015,0),10)</f>
        <v>-300000</v>
      </c>
      <c r="N28" s="91">
        <f>INDEX('4.훈련과정별'!$A$17:$L$2015,MATCH($A28&amp;N$5,'4.훈련과정별'!$A$17:$A$2015,0),10)</f>
        <v>-400000</v>
      </c>
      <c r="O28" s="91">
        <f t="shared" si="8"/>
        <v>0</v>
      </c>
      <c r="P28" s="91">
        <f t="shared" si="9"/>
        <v>0</v>
      </c>
      <c r="Q28" s="91">
        <f t="shared" si="10"/>
        <v>0</v>
      </c>
      <c r="R28" s="91">
        <f t="shared" si="11"/>
        <v>0</v>
      </c>
      <c r="S28" s="91">
        <f t="shared" si="12"/>
        <v>0</v>
      </c>
      <c r="T28" s="92">
        <f t="shared" si="13"/>
        <v>0</v>
      </c>
    </row>
    <row r="29" spans="1:20" s="63" customFormat="1" ht="29.25" customHeight="1">
      <c r="A29" s="94">
        <v>23</v>
      </c>
      <c r="B29" s="299" t="str">
        <f>INDEX('4.훈련과정별'!$B$5:$I$2015,MATCH($A29,'4.훈련과정별'!$B$5:$B$2015,0),2)</f>
        <v>00000000</v>
      </c>
      <c r="C29" s="299">
        <f>INDEX('4.훈련과정별'!$B$5:$I$2015,MATCH($A29,'4.훈련과정별'!$B$5:$B$2015,0),6)</f>
        <v>30</v>
      </c>
      <c r="D29" s="299">
        <f>INDEX('4.훈련과정별'!$B$5:$J$2015,MATCH($A29,'4.훈련과정별'!$B$5:$B$2015,0),9)</f>
        <v>40</v>
      </c>
      <c r="E29" s="91">
        <f t="shared" si="0"/>
        <v>18466192</v>
      </c>
      <c r="F29" s="91">
        <f>INDEX('4.훈련과정별'!$A$17:$L$2015,MATCH($A29&amp;F$5,'4.훈련과정별'!$A$17:$A$2015,0),9)</f>
        <v>17166192</v>
      </c>
      <c r="G29" s="91">
        <f>INDEX('4.훈련과정별'!$A$17:$L$2015,MATCH($A29&amp;"식비",'4.훈련과정별'!$A$17:$A$2015,0),9)+INDEX('4.훈련과정별'!$A$17:$L$2015,MATCH($A29&amp;"숙박비",'4.훈련과정별'!$A$17:$A$2015,0),9)</f>
        <v>600000</v>
      </c>
      <c r="H29" s="91">
        <f>INDEX('4.훈련과정별'!$A$17:$L$2015,MATCH($A29&amp;H$5,'4.훈련과정별'!$A$17:$A$2015,0),9)</f>
        <v>300000</v>
      </c>
      <c r="I29" s="91">
        <f>INDEX('4.훈련과정별'!$A$17:$L$2015,MATCH($A29&amp;I$5,'4.훈련과정별'!$A$17:$A$2015,0),9)</f>
        <v>400000</v>
      </c>
      <c r="J29" s="91">
        <f t="shared" si="7"/>
        <v>14305</v>
      </c>
      <c r="K29" s="91">
        <f>INDEX('4.훈련과정별'!$A$17:$L$2015,MATCH($A29&amp;K$5,'4.훈련과정별'!$A$17:$A$2015,0),10)</f>
        <v>-17166192</v>
      </c>
      <c r="L29" s="91">
        <f>INDEX('4.훈련과정별'!$A$17:$L$2015,MATCH($A29&amp;"식비",'4.훈련과정별'!$A$17:$A$2015,0),10)+INDEX('4.훈련과정별'!$A$17:$L$2015,MATCH($A29&amp;"숙박비",'4.훈련과정별'!$A$17:$A$2015,0),10)</f>
        <v>-600000</v>
      </c>
      <c r="M29" s="91">
        <f>INDEX('4.훈련과정별'!$A$17:$L$2015,MATCH($A29&amp;M$5,'4.훈련과정별'!$A$17:$A$2015,0),10)</f>
        <v>-300000</v>
      </c>
      <c r="N29" s="91">
        <f>INDEX('4.훈련과정별'!$A$17:$L$2015,MATCH($A29&amp;N$5,'4.훈련과정별'!$A$17:$A$2015,0),10)</f>
        <v>-400000</v>
      </c>
      <c r="O29" s="91">
        <f t="shared" si="8"/>
        <v>0</v>
      </c>
      <c r="P29" s="91">
        <f t="shared" si="9"/>
        <v>0</v>
      </c>
      <c r="Q29" s="91">
        <f t="shared" si="10"/>
        <v>0</v>
      </c>
      <c r="R29" s="91">
        <f t="shared" si="11"/>
        <v>0</v>
      </c>
      <c r="S29" s="91">
        <f t="shared" si="12"/>
        <v>0</v>
      </c>
      <c r="T29" s="92">
        <f t="shared" si="13"/>
        <v>0</v>
      </c>
    </row>
    <row r="30" spans="1:20" s="63" customFormat="1" ht="29.25" customHeight="1">
      <c r="A30" s="94">
        <v>24</v>
      </c>
      <c r="B30" s="299" t="str">
        <f>INDEX('4.훈련과정별'!$B$5:$I$2015,MATCH($A30,'4.훈련과정별'!$B$5:$B$2015,0),2)</f>
        <v>00000000</v>
      </c>
      <c r="C30" s="299">
        <f>INDEX('4.훈련과정별'!$B$5:$I$2015,MATCH($A30,'4.훈련과정별'!$B$5:$B$2015,0),6)</f>
        <v>30</v>
      </c>
      <c r="D30" s="299">
        <f>INDEX('4.훈련과정별'!$B$5:$J$2015,MATCH($A30,'4.훈련과정별'!$B$5:$B$2015,0),9)</f>
        <v>40</v>
      </c>
      <c r="E30" s="91">
        <f t="shared" si="0"/>
        <v>18466192</v>
      </c>
      <c r="F30" s="91">
        <f>INDEX('4.훈련과정별'!$A$17:$L$2015,MATCH($A30&amp;F$5,'4.훈련과정별'!$A$17:$A$2015,0),9)</f>
        <v>17166192</v>
      </c>
      <c r="G30" s="91">
        <f>INDEX('4.훈련과정별'!$A$17:$L$2015,MATCH($A30&amp;"식비",'4.훈련과정별'!$A$17:$A$2015,0),9)+INDEX('4.훈련과정별'!$A$17:$L$2015,MATCH($A30&amp;"숙박비",'4.훈련과정별'!$A$17:$A$2015,0),9)</f>
        <v>600000</v>
      </c>
      <c r="H30" s="91">
        <f>INDEX('4.훈련과정별'!$A$17:$L$2015,MATCH($A30&amp;H$5,'4.훈련과정별'!$A$17:$A$2015,0),9)</f>
        <v>300000</v>
      </c>
      <c r="I30" s="91">
        <f>INDEX('4.훈련과정별'!$A$17:$L$2015,MATCH($A30&amp;I$5,'4.훈련과정별'!$A$17:$A$2015,0),9)</f>
        <v>400000</v>
      </c>
      <c r="J30" s="91">
        <f t="shared" si="7"/>
        <v>14305</v>
      </c>
      <c r="K30" s="91">
        <f>INDEX('4.훈련과정별'!$A$17:$L$2015,MATCH($A30&amp;K$5,'4.훈련과정별'!$A$17:$A$2015,0),10)</f>
        <v>-17166192</v>
      </c>
      <c r="L30" s="91">
        <f>INDEX('4.훈련과정별'!$A$17:$L$2015,MATCH($A30&amp;"식비",'4.훈련과정별'!$A$17:$A$2015,0),10)+INDEX('4.훈련과정별'!$A$17:$L$2015,MATCH($A30&amp;"숙박비",'4.훈련과정별'!$A$17:$A$2015,0),10)</f>
        <v>-600000</v>
      </c>
      <c r="M30" s="91">
        <f>INDEX('4.훈련과정별'!$A$17:$L$2015,MATCH($A30&amp;M$5,'4.훈련과정별'!$A$17:$A$2015,0),10)</f>
        <v>-300000</v>
      </c>
      <c r="N30" s="91">
        <f>INDEX('4.훈련과정별'!$A$17:$L$2015,MATCH($A30&amp;N$5,'4.훈련과정별'!$A$17:$A$2015,0),10)</f>
        <v>-400000</v>
      </c>
      <c r="O30" s="91">
        <f t="shared" si="8"/>
        <v>0</v>
      </c>
      <c r="P30" s="91">
        <f t="shared" si="9"/>
        <v>0</v>
      </c>
      <c r="Q30" s="91">
        <f t="shared" si="10"/>
        <v>0</v>
      </c>
      <c r="R30" s="91">
        <f t="shared" si="11"/>
        <v>0</v>
      </c>
      <c r="S30" s="91">
        <f t="shared" si="12"/>
        <v>0</v>
      </c>
      <c r="T30" s="92">
        <f t="shared" si="13"/>
        <v>0</v>
      </c>
    </row>
    <row r="31" spans="1:20" s="63" customFormat="1" ht="29.25" customHeight="1">
      <c r="A31" s="94">
        <v>25</v>
      </c>
      <c r="B31" s="299" t="str">
        <f>INDEX('4.훈련과정별'!$B$5:$I$2015,MATCH($A31,'4.훈련과정별'!$B$5:$B$2015,0),2)</f>
        <v>00000000</v>
      </c>
      <c r="C31" s="299">
        <f>INDEX('4.훈련과정별'!$B$5:$I$2015,MATCH($A31,'4.훈련과정별'!$B$5:$B$2015,0),6)</f>
        <v>30</v>
      </c>
      <c r="D31" s="299">
        <f>INDEX('4.훈련과정별'!$B$5:$J$2015,MATCH($A31,'4.훈련과정별'!$B$5:$B$2015,0),9)</f>
        <v>40</v>
      </c>
      <c r="E31" s="91">
        <f t="shared" si="0"/>
        <v>18466192</v>
      </c>
      <c r="F31" s="91">
        <f>INDEX('4.훈련과정별'!$A$17:$L$2015,MATCH($A31&amp;F$5,'4.훈련과정별'!$A$17:$A$2015,0),9)</f>
        <v>17166192</v>
      </c>
      <c r="G31" s="91">
        <f>INDEX('4.훈련과정별'!$A$17:$L$2015,MATCH($A31&amp;"식비",'4.훈련과정별'!$A$17:$A$2015,0),9)+INDEX('4.훈련과정별'!$A$17:$L$2015,MATCH($A31&amp;"숙박비",'4.훈련과정별'!$A$17:$A$2015,0),9)</f>
        <v>600000</v>
      </c>
      <c r="H31" s="91">
        <f>INDEX('4.훈련과정별'!$A$17:$L$2015,MATCH($A31&amp;H$5,'4.훈련과정별'!$A$17:$A$2015,0),9)</f>
        <v>300000</v>
      </c>
      <c r="I31" s="91">
        <f>INDEX('4.훈련과정별'!$A$17:$L$2015,MATCH($A31&amp;I$5,'4.훈련과정별'!$A$17:$A$2015,0),9)</f>
        <v>400000</v>
      </c>
      <c r="J31" s="91">
        <f t="shared" si="7"/>
        <v>14305</v>
      </c>
      <c r="K31" s="91">
        <f>INDEX('4.훈련과정별'!$A$17:$L$2015,MATCH($A31&amp;K$5,'4.훈련과정별'!$A$17:$A$2015,0),10)</f>
        <v>-17166192</v>
      </c>
      <c r="L31" s="91">
        <f>INDEX('4.훈련과정별'!$A$17:$L$2015,MATCH($A31&amp;"식비",'4.훈련과정별'!$A$17:$A$2015,0),10)+INDEX('4.훈련과정별'!$A$17:$L$2015,MATCH($A31&amp;"숙박비",'4.훈련과정별'!$A$17:$A$2015,0),10)</f>
        <v>-600000</v>
      </c>
      <c r="M31" s="91">
        <f>INDEX('4.훈련과정별'!$A$17:$L$2015,MATCH($A31&amp;M$5,'4.훈련과정별'!$A$17:$A$2015,0),10)</f>
        <v>-300000</v>
      </c>
      <c r="N31" s="91">
        <f>INDEX('4.훈련과정별'!$A$17:$L$2015,MATCH($A31&amp;N$5,'4.훈련과정별'!$A$17:$A$2015,0),10)</f>
        <v>-400000</v>
      </c>
      <c r="O31" s="91">
        <f t="shared" si="8"/>
        <v>0</v>
      </c>
      <c r="P31" s="91">
        <f t="shared" si="9"/>
        <v>0</v>
      </c>
      <c r="Q31" s="91">
        <f t="shared" si="10"/>
        <v>0</v>
      </c>
      <c r="R31" s="91">
        <f t="shared" si="11"/>
        <v>0</v>
      </c>
      <c r="S31" s="91">
        <f t="shared" si="12"/>
        <v>0</v>
      </c>
      <c r="T31" s="92">
        <f t="shared" si="13"/>
        <v>0</v>
      </c>
    </row>
    <row r="32" spans="1:20" s="63" customFormat="1" ht="29.25" customHeight="1">
      <c r="A32" s="94">
        <v>26</v>
      </c>
      <c r="B32" s="299" t="str">
        <f>INDEX('4.훈련과정별'!$B$5:$I$2015,MATCH($A32,'4.훈련과정별'!$B$5:$B$2015,0),2)</f>
        <v>00000000</v>
      </c>
      <c r="C32" s="299">
        <f>INDEX('4.훈련과정별'!$B$5:$I$2015,MATCH($A32,'4.훈련과정별'!$B$5:$B$2015,0),6)</f>
        <v>30</v>
      </c>
      <c r="D32" s="299">
        <f>INDEX('4.훈련과정별'!$B$5:$J$2015,MATCH($A32,'4.훈련과정별'!$B$5:$B$2015,0),9)</f>
        <v>40</v>
      </c>
      <c r="E32" s="91">
        <f t="shared" si="0"/>
        <v>18466192</v>
      </c>
      <c r="F32" s="91">
        <f>INDEX('4.훈련과정별'!$A$17:$L$2015,MATCH($A32&amp;F$5,'4.훈련과정별'!$A$17:$A$2015,0),9)</f>
        <v>17166192</v>
      </c>
      <c r="G32" s="91">
        <f>INDEX('4.훈련과정별'!$A$17:$L$2015,MATCH($A32&amp;"식비",'4.훈련과정별'!$A$17:$A$2015,0),9)+INDEX('4.훈련과정별'!$A$17:$L$2015,MATCH($A32&amp;"숙박비",'4.훈련과정별'!$A$17:$A$2015,0),9)</f>
        <v>600000</v>
      </c>
      <c r="H32" s="91">
        <f>INDEX('4.훈련과정별'!$A$17:$L$2015,MATCH($A32&amp;H$5,'4.훈련과정별'!$A$17:$A$2015,0),9)</f>
        <v>300000</v>
      </c>
      <c r="I32" s="91">
        <f>INDEX('4.훈련과정별'!$A$17:$L$2015,MATCH($A32&amp;I$5,'4.훈련과정별'!$A$17:$A$2015,0),9)</f>
        <v>400000</v>
      </c>
      <c r="J32" s="91">
        <f t="shared" si="7"/>
        <v>14305</v>
      </c>
      <c r="K32" s="91">
        <f>INDEX('4.훈련과정별'!$A$17:$L$2015,MATCH($A32&amp;K$5,'4.훈련과정별'!$A$17:$A$2015,0),10)</f>
        <v>-17166192</v>
      </c>
      <c r="L32" s="91">
        <f>INDEX('4.훈련과정별'!$A$17:$L$2015,MATCH($A32&amp;"식비",'4.훈련과정별'!$A$17:$A$2015,0),10)+INDEX('4.훈련과정별'!$A$17:$L$2015,MATCH($A32&amp;"숙박비",'4.훈련과정별'!$A$17:$A$2015,0),10)</f>
        <v>-600000</v>
      </c>
      <c r="M32" s="91">
        <f>INDEX('4.훈련과정별'!$A$17:$L$2015,MATCH($A32&amp;M$5,'4.훈련과정별'!$A$17:$A$2015,0),10)</f>
        <v>-300000</v>
      </c>
      <c r="N32" s="91">
        <f>INDEX('4.훈련과정별'!$A$17:$L$2015,MATCH($A32&amp;N$5,'4.훈련과정별'!$A$17:$A$2015,0),10)</f>
        <v>-400000</v>
      </c>
      <c r="O32" s="91">
        <f t="shared" si="8"/>
        <v>0</v>
      </c>
      <c r="P32" s="91">
        <f t="shared" si="9"/>
        <v>0</v>
      </c>
      <c r="Q32" s="91">
        <f t="shared" si="10"/>
        <v>0</v>
      </c>
      <c r="R32" s="91">
        <f t="shared" si="11"/>
        <v>0</v>
      </c>
      <c r="S32" s="91">
        <f t="shared" si="12"/>
        <v>0</v>
      </c>
      <c r="T32" s="92">
        <f t="shared" si="13"/>
        <v>0</v>
      </c>
    </row>
    <row r="33" spans="1:20" s="63" customFormat="1" ht="29.25" customHeight="1">
      <c r="A33" s="94">
        <v>27</v>
      </c>
      <c r="B33" s="299" t="str">
        <f>INDEX('4.훈련과정별'!$B$5:$I$2015,MATCH($A33,'4.훈련과정별'!$B$5:$B$2015,0),2)</f>
        <v>00000000</v>
      </c>
      <c r="C33" s="299">
        <f>INDEX('4.훈련과정별'!$B$5:$I$2015,MATCH($A33,'4.훈련과정별'!$B$5:$B$2015,0),6)</f>
        <v>30</v>
      </c>
      <c r="D33" s="299">
        <f>INDEX('4.훈련과정별'!$B$5:$J$2015,MATCH($A33,'4.훈련과정별'!$B$5:$B$2015,0),9)</f>
        <v>40</v>
      </c>
      <c r="E33" s="91">
        <f t="shared" si="0"/>
        <v>18466192</v>
      </c>
      <c r="F33" s="91">
        <f>INDEX('4.훈련과정별'!$A$17:$L$2015,MATCH($A33&amp;F$5,'4.훈련과정별'!$A$17:$A$2015,0),9)</f>
        <v>17166192</v>
      </c>
      <c r="G33" s="91">
        <f>INDEX('4.훈련과정별'!$A$17:$L$2015,MATCH($A33&amp;"식비",'4.훈련과정별'!$A$17:$A$2015,0),9)+INDEX('4.훈련과정별'!$A$17:$L$2015,MATCH($A33&amp;"숙박비",'4.훈련과정별'!$A$17:$A$2015,0),9)</f>
        <v>600000</v>
      </c>
      <c r="H33" s="91">
        <f>INDEX('4.훈련과정별'!$A$17:$L$2015,MATCH($A33&amp;H$5,'4.훈련과정별'!$A$17:$A$2015,0),9)</f>
        <v>300000</v>
      </c>
      <c r="I33" s="91">
        <f>INDEX('4.훈련과정별'!$A$17:$L$2015,MATCH($A33&amp;I$5,'4.훈련과정별'!$A$17:$A$2015,0),9)</f>
        <v>400000</v>
      </c>
      <c r="J33" s="91">
        <f t="shared" si="7"/>
        <v>14305</v>
      </c>
      <c r="K33" s="91">
        <f>INDEX('4.훈련과정별'!$A$17:$L$2015,MATCH($A33&amp;K$5,'4.훈련과정별'!$A$17:$A$2015,0),10)</f>
        <v>-17166192</v>
      </c>
      <c r="L33" s="91">
        <f>INDEX('4.훈련과정별'!$A$17:$L$2015,MATCH($A33&amp;"식비",'4.훈련과정별'!$A$17:$A$2015,0),10)+INDEX('4.훈련과정별'!$A$17:$L$2015,MATCH($A33&amp;"숙박비",'4.훈련과정별'!$A$17:$A$2015,0),10)</f>
        <v>-600000</v>
      </c>
      <c r="M33" s="91">
        <f>INDEX('4.훈련과정별'!$A$17:$L$2015,MATCH($A33&amp;M$5,'4.훈련과정별'!$A$17:$A$2015,0),10)</f>
        <v>-300000</v>
      </c>
      <c r="N33" s="91">
        <f>INDEX('4.훈련과정별'!$A$17:$L$2015,MATCH($A33&amp;N$5,'4.훈련과정별'!$A$17:$A$2015,0),10)</f>
        <v>-400000</v>
      </c>
      <c r="O33" s="91">
        <f t="shared" si="8"/>
        <v>0</v>
      </c>
      <c r="P33" s="91">
        <f t="shared" si="9"/>
        <v>0</v>
      </c>
      <c r="Q33" s="91">
        <f t="shared" si="10"/>
        <v>0</v>
      </c>
      <c r="R33" s="91">
        <f t="shared" si="11"/>
        <v>0</v>
      </c>
      <c r="S33" s="91">
        <f t="shared" si="12"/>
        <v>0</v>
      </c>
      <c r="T33" s="92">
        <f t="shared" si="13"/>
        <v>0</v>
      </c>
    </row>
    <row r="34" spans="1:20" s="63" customFormat="1" ht="29.25" customHeight="1">
      <c r="A34" s="94">
        <v>28</v>
      </c>
      <c r="B34" s="299" t="str">
        <f>INDEX('4.훈련과정별'!$B$5:$I$2015,MATCH($A34,'4.훈련과정별'!$B$5:$B$2015,0),2)</f>
        <v>00000000</v>
      </c>
      <c r="C34" s="299">
        <f>INDEX('4.훈련과정별'!$B$5:$I$2015,MATCH($A34,'4.훈련과정별'!$B$5:$B$2015,0),6)</f>
        <v>30</v>
      </c>
      <c r="D34" s="299">
        <f>INDEX('4.훈련과정별'!$B$5:$J$2015,MATCH($A34,'4.훈련과정별'!$B$5:$B$2015,0),9)</f>
        <v>40</v>
      </c>
      <c r="E34" s="91">
        <f t="shared" si="0"/>
        <v>18466192</v>
      </c>
      <c r="F34" s="91">
        <f>INDEX('4.훈련과정별'!$A$17:$L$2015,MATCH($A34&amp;F$5,'4.훈련과정별'!$A$17:$A$2015,0),9)</f>
        <v>17166192</v>
      </c>
      <c r="G34" s="91">
        <f>INDEX('4.훈련과정별'!$A$17:$L$2015,MATCH($A34&amp;"식비",'4.훈련과정별'!$A$17:$A$2015,0),9)+INDEX('4.훈련과정별'!$A$17:$L$2015,MATCH($A34&amp;"숙박비",'4.훈련과정별'!$A$17:$A$2015,0),9)</f>
        <v>600000</v>
      </c>
      <c r="H34" s="91">
        <f>INDEX('4.훈련과정별'!$A$17:$L$2015,MATCH($A34&amp;H$5,'4.훈련과정별'!$A$17:$A$2015,0),9)</f>
        <v>300000</v>
      </c>
      <c r="I34" s="91">
        <f>INDEX('4.훈련과정별'!$A$17:$L$2015,MATCH($A34&amp;I$5,'4.훈련과정별'!$A$17:$A$2015,0),9)</f>
        <v>400000</v>
      </c>
      <c r="J34" s="91">
        <f t="shared" si="7"/>
        <v>14305</v>
      </c>
      <c r="K34" s="91">
        <f>INDEX('4.훈련과정별'!$A$17:$L$2015,MATCH($A34&amp;K$5,'4.훈련과정별'!$A$17:$A$2015,0),10)</f>
        <v>-17166192</v>
      </c>
      <c r="L34" s="91">
        <f>INDEX('4.훈련과정별'!$A$17:$L$2015,MATCH($A34&amp;"식비",'4.훈련과정별'!$A$17:$A$2015,0),10)+INDEX('4.훈련과정별'!$A$17:$L$2015,MATCH($A34&amp;"숙박비",'4.훈련과정별'!$A$17:$A$2015,0),10)</f>
        <v>-600000</v>
      </c>
      <c r="M34" s="91">
        <f>INDEX('4.훈련과정별'!$A$17:$L$2015,MATCH($A34&amp;M$5,'4.훈련과정별'!$A$17:$A$2015,0),10)</f>
        <v>-300000</v>
      </c>
      <c r="N34" s="91">
        <f>INDEX('4.훈련과정별'!$A$17:$L$2015,MATCH($A34&amp;N$5,'4.훈련과정별'!$A$17:$A$2015,0),10)</f>
        <v>-400000</v>
      </c>
      <c r="O34" s="91">
        <f t="shared" si="8"/>
        <v>0</v>
      </c>
      <c r="P34" s="91">
        <f t="shared" si="9"/>
        <v>0</v>
      </c>
      <c r="Q34" s="91">
        <f t="shared" si="10"/>
        <v>0</v>
      </c>
      <c r="R34" s="91">
        <f t="shared" si="11"/>
        <v>0</v>
      </c>
      <c r="S34" s="91">
        <f t="shared" si="12"/>
        <v>0</v>
      </c>
      <c r="T34" s="92">
        <f t="shared" si="13"/>
        <v>0</v>
      </c>
    </row>
    <row r="35" spans="1:20" s="63" customFormat="1" ht="29.25" customHeight="1">
      <c r="A35" s="94">
        <v>29</v>
      </c>
      <c r="B35" s="299" t="str">
        <f>INDEX('4.훈련과정별'!$B$5:$I$2015,MATCH($A35,'4.훈련과정별'!$B$5:$B$2015,0),2)</f>
        <v>00000000</v>
      </c>
      <c r="C35" s="299">
        <f>INDEX('4.훈련과정별'!$B$5:$I$2015,MATCH($A35,'4.훈련과정별'!$B$5:$B$2015,0),6)</f>
        <v>30</v>
      </c>
      <c r="D35" s="299">
        <f>INDEX('4.훈련과정별'!$B$5:$J$2015,MATCH($A35,'4.훈련과정별'!$B$5:$B$2015,0),9)</f>
        <v>40</v>
      </c>
      <c r="E35" s="91">
        <f t="shared" si="0"/>
        <v>18466192</v>
      </c>
      <c r="F35" s="91">
        <f>INDEX('4.훈련과정별'!$A$17:$L$2015,MATCH($A35&amp;F$5,'4.훈련과정별'!$A$17:$A$2015,0),9)</f>
        <v>17166192</v>
      </c>
      <c r="G35" s="91">
        <f>INDEX('4.훈련과정별'!$A$17:$L$2015,MATCH($A35&amp;"식비",'4.훈련과정별'!$A$17:$A$2015,0),9)+INDEX('4.훈련과정별'!$A$17:$L$2015,MATCH($A35&amp;"숙박비",'4.훈련과정별'!$A$17:$A$2015,0),9)</f>
        <v>600000</v>
      </c>
      <c r="H35" s="91">
        <f>INDEX('4.훈련과정별'!$A$17:$L$2015,MATCH($A35&amp;H$5,'4.훈련과정별'!$A$17:$A$2015,0),9)</f>
        <v>300000</v>
      </c>
      <c r="I35" s="91">
        <f>INDEX('4.훈련과정별'!$A$17:$L$2015,MATCH($A35&amp;I$5,'4.훈련과정별'!$A$17:$A$2015,0),9)</f>
        <v>400000</v>
      </c>
      <c r="J35" s="91">
        <f t="shared" si="7"/>
        <v>14305</v>
      </c>
      <c r="K35" s="91">
        <f>INDEX('4.훈련과정별'!$A$17:$L$2015,MATCH($A35&amp;K$5,'4.훈련과정별'!$A$17:$A$2015,0),10)</f>
        <v>-17166192</v>
      </c>
      <c r="L35" s="91">
        <f>INDEX('4.훈련과정별'!$A$17:$L$2015,MATCH($A35&amp;"식비",'4.훈련과정별'!$A$17:$A$2015,0),10)+INDEX('4.훈련과정별'!$A$17:$L$2015,MATCH($A35&amp;"숙박비",'4.훈련과정별'!$A$17:$A$2015,0),10)</f>
        <v>-600000</v>
      </c>
      <c r="M35" s="91">
        <f>INDEX('4.훈련과정별'!$A$17:$L$2015,MATCH($A35&amp;M$5,'4.훈련과정별'!$A$17:$A$2015,0),10)</f>
        <v>-300000</v>
      </c>
      <c r="N35" s="91">
        <f>INDEX('4.훈련과정별'!$A$17:$L$2015,MATCH($A35&amp;N$5,'4.훈련과정별'!$A$17:$A$2015,0),10)</f>
        <v>-400000</v>
      </c>
      <c r="O35" s="91">
        <f t="shared" si="8"/>
        <v>0</v>
      </c>
      <c r="P35" s="91">
        <f t="shared" si="9"/>
        <v>0</v>
      </c>
      <c r="Q35" s="91">
        <f t="shared" si="10"/>
        <v>0</v>
      </c>
      <c r="R35" s="91">
        <f t="shared" si="11"/>
        <v>0</v>
      </c>
      <c r="S35" s="91">
        <f t="shared" si="12"/>
        <v>0</v>
      </c>
      <c r="T35" s="92">
        <f t="shared" si="13"/>
        <v>0</v>
      </c>
    </row>
    <row r="36" spans="1:20" s="63" customFormat="1" ht="29.25" customHeight="1">
      <c r="A36" s="94">
        <v>30</v>
      </c>
      <c r="B36" s="299" t="str">
        <f>INDEX('4.훈련과정별'!$B$5:$I$2015,MATCH($A36,'4.훈련과정별'!$B$5:$B$2015,0),2)</f>
        <v>00000000</v>
      </c>
      <c r="C36" s="299">
        <f>INDEX('4.훈련과정별'!$B$5:$I$2015,MATCH($A36,'4.훈련과정별'!$B$5:$B$2015,0),6)</f>
        <v>30</v>
      </c>
      <c r="D36" s="299">
        <f>INDEX('4.훈련과정별'!$B$5:$J$2015,MATCH($A36,'4.훈련과정별'!$B$5:$B$2015,0),9)</f>
        <v>40</v>
      </c>
      <c r="E36" s="91">
        <f t="shared" si="0"/>
        <v>18466192</v>
      </c>
      <c r="F36" s="91">
        <f>INDEX('4.훈련과정별'!$A$17:$L$2015,MATCH($A36&amp;F$5,'4.훈련과정별'!$A$17:$A$2015,0),9)</f>
        <v>17166192</v>
      </c>
      <c r="G36" s="91">
        <f>INDEX('4.훈련과정별'!$A$17:$L$2015,MATCH($A36&amp;"식비",'4.훈련과정별'!$A$17:$A$2015,0),9)+INDEX('4.훈련과정별'!$A$17:$L$2015,MATCH($A36&amp;"숙박비",'4.훈련과정별'!$A$17:$A$2015,0),9)</f>
        <v>600000</v>
      </c>
      <c r="H36" s="91">
        <f>INDEX('4.훈련과정별'!$A$17:$L$2015,MATCH($A36&amp;H$5,'4.훈련과정별'!$A$17:$A$2015,0),9)</f>
        <v>300000</v>
      </c>
      <c r="I36" s="91">
        <f>INDEX('4.훈련과정별'!$A$17:$L$2015,MATCH($A36&amp;I$5,'4.훈련과정별'!$A$17:$A$2015,0),9)</f>
        <v>400000</v>
      </c>
      <c r="J36" s="91">
        <f t="shared" si="7"/>
        <v>14305</v>
      </c>
      <c r="K36" s="91">
        <f>INDEX('4.훈련과정별'!$A$17:$L$2015,MATCH($A36&amp;K$5,'4.훈련과정별'!$A$17:$A$2015,0),10)</f>
        <v>-17166192</v>
      </c>
      <c r="L36" s="91">
        <f>INDEX('4.훈련과정별'!$A$17:$L$2015,MATCH($A36&amp;"식비",'4.훈련과정별'!$A$17:$A$2015,0),10)+INDEX('4.훈련과정별'!$A$17:$L$2015,MATCH($A36&amp;"숙박비",'4.훈련과정별'!$A$17:$A$2015,0),10)</f>
        <v>-600000</v>
      </c>
      <c r="M36" s="91">
        <f>INDEX('4.훈련과정별'!$A$17:$L$2015,MATCH($A36&amp;M$5,'4.훈련과정별'!$A$17:$A$2015,0),10)</f>
        <v>-300000</v>
      </c>
      <c r="N36" s="91">
        <f>INDEX('4.훈련과정별'!$A$17:$L$2015,MATCH($A36&amp;N$5,'4.훈련과정별'!$A$17:$A$2015,0),10)</f>
        <v>-400000</v>
      </c>
      <c r="O36" s="91">
        <f t="shared" si="8"/>
        <v>0</v>
      </c>
      <c r="P36" s="91">
        <f t="shared" si="9"/>
        <v>0</v>
      </c>
      <c r="Q36" s="91">
        <f t="shared" si="10"/>
        <v>0</v>
      </c>
      <c r="R36" s="91">
        <f t="shared" si="11"/>
        <v>0</v>
      </c>
      <c r="S36" s="91">
        <f t="shared" si="12"/>
        <v>0</v>
      </c>
      <c r="T36" s="92">
        <f t="shared" si="13"/>
        <v>0</v>
      </c>
    </row>
    <row r="37" spans="1:20" s="63" customFormat="1" ht="29.25" customHeight="1" thickBot="1">
      <c r="A37" s="95">
        <v>31</v>
      </c>
      <c r="B37" s="300" t="str">
        <f>INDEX('4.훈련과정별'!$B$5:$I$2015,MATCH($A37,'4.훈련과정별'!$B$5:$B$2015,0),2)</f>
        <v>설비전기실무 향상과정</v>
      </c>
      <c r="C37" s="300">
        <f>INDEX('4.훈련과정별'!$B$5:$I$2015,MATCH($A37,'4.훈련과정별'!$B$5:$B$2015,0),6)</f>
        <v>15</v>
      </c>
      <c r="D37" s="300">
        <f>INDEX('4.훈련과정별'!$B$5:$J$2015,MATCH($A37,'4.훈련과정별'!$B$5:$B$2015,0),9)</f>
        <v>20</v>
      </c>
      <c r="E37" s="297">
        <f t="shared" si="0"/>
        <v>15566192</v>
      </c>
      <c r="F37" s="297">
        <f>INDEX('4.훈련과정별'!$A$17:$L$2015,MATCH($A37&amp;F$5,'4.훈련과정별'!$A$17:$A$2015,0),9)</f>
        <v>15366192</v>
      </c>
      <c r="G37" s="297">
        <f>INDEX('4.훈련과정별'!$A$17:$L$2015,MATCH($A37&amp;"식비",'4.훈련과정별'!$A$17:$A$2015,0),9)+INDEX('4.훈련과정별'!$A$17:$L$2015,MATCH($A37&amp;"숙박비",'4.훈련과정별'!$A$17:$A$2015,0),9)</f>
        <v>200000</v>
      </c>
      <c r="H37" s="297">
        <f>INDEX('4.훈련과정별'!$A$17:$L$2015,MATCH($A37&amp;H$5,'4.훈련과정별'!$A$17:$A$2015,0),9)</f>
        <v>0</v>
      </c>
      <c r="I37" s="297">
        <f>INDEX('4.훈련과정별'!$A$17:$L$2015,MATCH($A37&amp;I$5,'4.훈련과정별'!$A$17:$A$2015,0),9)</f>
        <v>0</v>
      </c>
      <c r="J37" s="297">
        <f t="shared" si="7"/>
        <v>51220</v>
      </c>
      <c r="K37" s="297">
        <f>INDEX('4.훈련과정별'!$A$17:$L$2015,MATCH($A37&amp;K$5,'4.훈련과정별'!$A$17:$A$2015,0),10)</f>
        <v>-15366192</v>
      </c>
      <c r="L37" s="297">
        <f>INDEX('4.훈련과정별'!$A$17:$L$2015,MATCH($A37&amp;"식비",'4.훈련과정별'!$A$17:$A$2015,0),10)+INDEX('4.훈련과정별'!$A$17:$L$2015,MATCH($A37&amp;"숙박비",'4.훈련과정별'!$A$17:$A$2015,0),10)</f>
        <v>-200000</v>
      </c>
      <c r="M37" s="297">
        <f>INDEX('4.훈련과정별'!$A$17:$L$2015,MATCH($A37&amp;M$5,'4.훈련과정별'!$A$17:$A$2015,0),10)</f>
        <v>0</v>
      </c>
      <c r="N37" s="297">
        <f>INDEX('4.훈련과정별'!$A$17:$L$2015,MATCH($A37&amp;N$5,'4.훈련과정별'!$A$17:$A$2015,0),10)</f>
        <v>0</v>
      </c>
      <c r="O37" s="297">
        <f t="shared" si="8"/>
        <v>0</v>
      </c>
      <c r="P37" s="297">
        <f t="shared" si="9"/>
        <v>0</v>
      </c>
      <c r="Q37" s="297">
        <f t="shared" si="10"/>
        <v>0</v>
      </c>
      <c r="R37" s="297">
        <f t="shared" si="11"/>
        <v>0</v>
      </c>
      <c r="S37" s="297">
        <f t="shared" si="12"/>
        <v>0</v>
      </c>
      <c r="T37" s="298">
        <f t="shared" si="13"/>
        <v>0</v>
      </c>
    </row>
    <row r="39" spans="1:20" s="360" customFormat="1" ht="47.25" customHeight="1">
      <c r="B39" s="360" t="s">
        <v>530</v>
      </c>
      <c r="C39" s="360" t="s">
        <v>528</v>
      </c>
      <c r="E39" s="445" t="s">
        <v>531</v>
      </c>
      <c r="F39" s="445"/>
      <c r="G39" s="360" t="s">
        <v>528</v>
      </c>
      <c r="I39" s="445" t="s">
        <v>530</v>
      </c>
      <c r="J39" s="445"/>
      <c r="K39" s="445"/>
      <c r="L39" s="360" t="s">
        <v>528</v>
      </c>
      <c r="N39" s="445" t="s">
        <v>530</v>
      </c>
      <c r="O39" s="445"/>
      <c r="P39" s="445"/>
      <c r="Q39" s="360" t="s">
        <v>528</v>
      </c>
    </row>
    <row r="40" spans="1:20" s="360" customFormat="1" ht="47.25" customHeight="1">
      <c r="B40" s="360" t="s">
        <v>530</v>
      </c>
      <c r="C40" s="360" t="s">
        <v>528</v>
      </c>
      <c r="E40" s="445" t="s">
        <v>531</v>
      </c>
      <c r="F40" s="445"/>
      <c r="G40" s="360" t="s">
        <v>528</v>
      </c>
      <c r="I40" s="445" t="s">
        <v>530</v>
      </c>
      <c r="J40" s="445"/>
      <c r="K40" s="445"/>
      <c r="L40" s="360" t="s">
        <v>528</v>
      </c>
      <c r="N40" s="445" t="s">
        <v>530</v>
      </c>
      <c r="O40" s="445"/>
      <c r="P40" s="445"/>
      <c r="Q40" s="360" t="s">
        <v>528</v>
      </c>
    </row>
    <row r="41" spans="1:20" s="360" customFormat="1" ht="47.25" customHeight="1">
      <c r="B41" s="360" t="s">
        <v>530</v>
      </c>
      <c r="C41" s="360" t="s">
        <v>528</v>
      </c>
      <c r="E41" s="445" t="s">
        <v>531</v>
      </c>
      <c r="F41" s="445"/>
      <c r="G41" s="360" t="s">
        <v>528</v>
      </c>
      <c r="I41" s="445" t="s">
        <v>531</v>
      </c>
      <c r="J41" s="445"/>
      <c r="K41" s="445"/>
      <c r="L41" s="360" t="s">
        <v>528</v>
      </c>
      <c r="M41" s="361"/>
      <c r="N41" s="445" t="s">
        <v>531</v>
      </c>
      <c r="O41" s="445"/>
      <c r="P41" s="445"/>
      <c r="Q41" s="360" t="s">
        <v>528</v>
      </c>
    </row>
  </sheetData>
  <mergeCells count="20">
    <mergeCell ref="K4:N4"/>
    <mergeCell ref="A6:D6"/>
    <mergeCell ref="A1:T1"/>
    <mergeCell ref="A2:V2"/>
    <mergeCell ref="A3:I3"/>
    <mergeCell ref="A4:A5"/>
    <mergeCell ref="B4:B5"/>
    <mergeCell ref="C4:C5"/>
    <mergeCell ref="D4:D5"/>
    <mergeCell ref="E4:J4"/>
    <mergeCell ref="O4:T4"/>
    <mergeCell ref="N39:P39"/>
    <mergeCell ref="N40:P40"/>
    <mergeCell ref="N41:P41"/>
    <mergeCell ref="E39:F39"/>
    <mergeCell ref="E40:F40"/>
    <mergeCell ref="E41:F41"/>
    <mergeCell ref="I39:K39"/>
    <mergeCell ref="I40:K40"/>
    <mergeCell ref="I41:K41"/>
  </mergeCells>
  <phoneticPr fontId="9" type="noConversion"/>
  <pageMargins left="0.7" right="0.7" top="0.75" bottom="0.75" header="0.3" footer="0.3"/>
  <pageSetup paperSize="9" scale="30" orientation="portrait" verticalDpi="0" r:id="rId1"/>
  <ignoredErrors>
    <ignoredError sqref="T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W2018"/>
  <sheetViews>
    <sheetView view="pageBreakPreview" zoomScale="95" zoomScaleNormal="100" zoomScaleSheetLayoutView="95" workbookViewId="0">
      <selection activeCell="C76" sqref="C76"/>
    </sheetView>
  </sheetViews>
  <sheetFormatPr defaultRowHeight="13.5"/>
  <cols>
    <col min="2" max="2" width="17.140625" customWidth="1"/>
    <col min="3" max="3" width="15.85546875" customWidth="1"/>
    <col min="4" max="4" width="19.28515625" customWidth="1"/>
    <col min="5" max="5" width="17.42578125" customWidth="1"/>
    <col min="6" max="6" width="10.140625" customWidth="1"/>
    <col min="7" max="7" width="10.42578125" customWidth="1"/>
    <col min="8" max="8" width="11.85546875" customWidth="1"/>
    <col min="9" max="10" width="14.85546875" customWidth="1"/>
    <col min="11" max="11" width="37.28515625" customWidth="1"/>
    <col min="12" max="12" width="21.5703125" customWidth="1"/>
    <col min="14" max="14" width="11.5703125" bestFit="1" customWidth="1"/>
  </cols>
  <sheetData>
    <row r="1" spans="1:23" ht="29.45" customHeight="1">
      <c r="A1" s="417" t="s">
        <v>519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301"/>
      <c r="N1" s="301"/>
      <c r="O1" s="301"/>
      <c r="P1" s="301"/>
      <c r="Q1" s="301"/>
      <c r="R1" s="301"/>
      <c r="S1" s="301"/>
      <c r="T1" s="301"/>
      <c r="U1" s="84"/>
      <c r="V1" s="84"/>
      <c r="W1" s="84"/>
    </row>
    <row r="3" spans="1:23" ht="77.25" customHeight="1" thickBot="1">
      <c r="B3" s="495" t="s">
        <v>411</v>
      </c>
      <c r="C3" s="495"/>
      <c r="D3" s="495"/>
      <c r="E3" s="495"/>
      <c r="F3" s="495"/>
      <c r="G3" s="495"/>
      <c r="H3" s="495"/>
      <c r="I3" s="495"/>
    </row>
    <row r="4" spans="1:23" ht="33.75" customHeight="1">
      <c r="B4" s="123" t="s">
        <v>68</v>
      </c>
      <c r="C4" s="515" t="s">
        <v>42</v>
      </c>
      <c r="D4" s="515"/>
      <c r="E4" s="96" t="s">
        <v>409</v>
      </c>
      <c r="F4" s="96" t="s">
        <v>43</v>
      </c>
      <c r="G4" s="96" t="s">
        <v>44</v>
      </c>
      <c r="H4" s="96" t="s">
        <v>45</v>
      </c>
      <c r="I4" s="96" t="s">
        <v>46</v>
      </c>
      <c r="J4" s="304" t="s">
        <v>47</v>
      </c>
      <c r="K4" s="302"/>
      <c r="L4" s="65"/>
    </row>
    <row r="5" spans="1:23" ht="24.75" customHeight="1" thickBot="1">
      <c r="B5" s="288">
        <v>1</v>
      </c>
      <c r="C5" s="516" t="s">
        <v>515</v>
      </c>
      <c r="D5" s="516"/>
      <c r="E5" s="141" t="s">
        <v>410</v>
      </c>
      <c r="F5" s="141">
        <v>3</v>
      </c>
      <c r="G5" s="215">
        <v>30</v>
      </c>
      <c r="H5" s="141">
        <v>20</v>
      </c>
      <c r="I5" s="141">
        <v>1</v>
      </c>
      <c r="J5" s="305">
        <v>50</v>
      </c>
      <c r="K5" s="303"/>
      <c r="L5" s="66"/>
    </row>
    <row r="6" spans="1:23" ht="14.25" thickBot="1">
      <c r="B6" s="64"/>
      <c r="C6" s="64"/>
      <c r="D6" s="64"/>
      <c r="E6" s="64"/>
      <c r="F6" s="64"/>
      <c r="G6" s="64"/>
      <c r="H6" s="64"/>
      <c r="I6" s="64"/>
      <c r="J6" s="64"/>
      <c r="K6" s="137"/>
      <c r="L6" s="64"/>
    </row>
    <row r="7" spans="1:23" ht="18.75" customHeight="1">
      <c r="B7" s="504" t="s">
        <v>78</v>
      </c>
      <c r="C7" s="505"/>
      <c r="D7" s="505"/>
      <c r="E7" s="463" t="s">
        <v>404</v>
      </c>
      <c r="F7" s="505"/>
      <c r="G7" s="498" t="s">
        <v>82</v>
      </c>
      <c r="H7" s="463" t="s">
        <v>405</v>
      </c>
      <c r="I7" s="463" t="s">
        <v>406</v>
      </c>
      <c r="J7" s="459" t="s">
        <v>403</v>
      </c>
      <c r="K7" s="138"/>
      <c r="L7" s="64"/>
    </row>
    <row r="8" spans="1:23" ht="47.25" customHeight="1">
      <c r="B8" s="97" t="s">
        <v>22</v>
      </c>
      <c r="C8" s="98" t="s">
        <v>23</v>
      </c>
      <c r="D8" s="216" t="s">
        <v>420</v>
      </c>
      <c r="E8" s="464"/>
      <c r="F8" s="464"/>
      <c r="G8" s="499"/>
      <c r="H8" s="464"/>
      <c r="I8" s="464"/>
      <c r="J8" s="460"/>
      <c r="K8" s="139"/>
      <c r="L8" s="64"/>
    </row>
    <row r="9" spans="1:23" ht="18" customHeight="1">
      <c r="B9" s="67" t="s">
        <v>23</v>
      </c>
      <c r="C9" s="121">
        <f>SUM(C10:C11)</f>
        <v>0</v>
      </c>
      <c r="D9" s="502">
        <f>ROUNDDOWN(C10/G5/J5,0)</f>
        <v>0</v>
      </c>
      <c r="E9" s="469" t="s">
        <v>438</v>
      </c>
      <c r="F9" s="469"/>
      <c r="G9" s="469">
        <v>6</v>
      </c>
      <c r="H9" s="471">
        <v>190306</v>
      </c>
      <c r="I9" s="474">
        <v>6850</v>
      </c>
      <c r="J9" s="461">
        <f>D9/I9</f>
        <v>0</v>
      </c>
      <c r="K9" s="140"/>
      <c r="L9" s="64"/>
    </row>
    <row r="10" spans="1:23" ht="18" customHeight="1">
      <c r="B10" s="67" t="s">
        <v>415</v>
      </c>
      <c r="C10" s="121">
        <f>L17</f>
        <v>0</v>
      </c>
      <c r="D10" s="502"/>
      <c r="E10" s="469"/>
      <c r="F10" s="469"/>
      <c r="G10" s="469"/>
      <c r="H10" s="472"/>
      <c r="I10" s="474"/>
      <c r="J10" s="461"/>
      <c r="K10" s="140"/>
      <c r="L10" s="64"/>
    </row>
    <row r="11" spans="1:23" ht="18" customHeight="1" thickBot="1">
      <c r="B11" s="68" t="s">
        <v>414</v>
      </c>
      <c r="C11" s="122">
        <f>L61</f>
        <v>0</v>
      </c>
      <c r="D11" s="503"/>
      <c r="E11" s="470"/>
      <c r="F11" s="470"/>
      <c r="G11" s="470"/>
      <c r="H11" s="473"/>
      <c r="I11" s="475"/>
      <c r="J11" s="462"/>
      <c r="K11" s="140"/>
      <c r="L11" s="64"/>
    </row>
    <row r="12" spans="1:23" ht="18" customHeight="1">
      <c r="B12" s="180"/>
      <c r="C12" s="205"/>
      <c r="D12" s="206"/>
      <c r="E12" s="181"/>
      <c r="F12" s="181"/>
      <c r="G12" s="181"/>
      <c r="H12" s="183"/>
      <c r="I12" s="184"/>
      <c r="J12" s="207"/>
      <c r="K12" s="182"/>
      <c r="L12" s="64"/>
    </row>
    <row r="13" spans="1:23" ht="14.25" thickBot="1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23" ht="19.5" customHeight="1" thickBot="1">
      <c r="B14" s="64"/>
      <c r="C14" s="64"/>
      <c r="D14" s="64"/>
      <c r="E14" s="64"/>
      <c r="F14" s="289" t="s">
        <v>74</v>
      </c>
      <c r="G14" s="290"/>
      <c r="H14" s="290"/>
      <c r="I14" s="292"/>
      <c r="J14" s="293" t="s">
        <v>35</v>
      </c>
      <c r="K14" s="294"/>
      <c r="L14" s="295" t="s">
        <v>76</v>
      </c>
      <c r="M14" s="310"/>
      <c r="N14" s="310"/>
      <c r="O14" s="115"/>
    </row>
    <row r="15" spans="1:23" ht="18.75" customHeight="1" thickBot="1">
      <c r="B15" s="75" t="s">
        <v>31</v>
      </c>
      <c r="C15" s="76" t="s">
        <v>50</v>
      </c>
      <c r="D15" s="467" t="s">
        <v>51</v>
      </c>
      <c r="E15" s="468"/>
      <c r="F15" s="75" t="s">
        <v>52</v>
      </c>
      <c r="G15" s="76" t="s">
        <v>53</v>
      </c>
      <c r="H15" s="77" t="s">
        <v>21</v>
      </c>
      <c r="I15" s="75" t="s">
        <v>48</v>
      </c>
      <c r="J15" s="291" t="s">
        <v>407</v>
      </c>
      <c r="K15" s="293" t="s">
        <v>408</v>
      </c>
      <c r="L15" s="295" t="s">
        <v>48</v>
      </c>
      <c r="M15" s="295" t="s">
        <v>52</v>
      </c>
      <c r="N15" s="295" t="s">
        <v>53</v>
      </c>
      <c r="O15" s="295" t="s">
        <v>21</v>
      </c>
    </row>
    <row r="16" spans="1:23" ht="21" customHeight="1" thickBot="1">
      <c r="B16" s="78" t="s">
        <v>23</v>
      </c>
      <c r="C16" s="79"/>
      <c r="D16" s="467"/>
      <c r="E16" s="468"/>
      <c r="F16" s="80"/>
      <c r="G16" s="81"/>
      <c r="H16" s="82"/>
      <c r="I16" s="83">
        <f>I17+I61</f>
        <v>18466192</v>
      </c>
      <c r="J16" s="133"/>
      <c r="K16" s="133"/>
      <c r="L16" s="168">
        <f>L17+L61</f>
        <v>0</v>
      </c>
      <c r="M16" s="80"/>
      <c r="N16" s="81"/>
      <c r="O16" s="82"/>
    </row>
    <row r="17" spans="1:15" ht="21.75" customHeight="1" thickBot="1">
      <c r="A17" t="str">
        <f>B5&amp;"훈련비"</f>
        <v>1훈련비</v>
      </c>
      <c r="B17" s="99" t="s">
        <v>413</v>
      </c>
      <c r="C17" s="100" t="s">
        <v>23</v>
      </c>
      <c r="D17" s="500"/>
      <c r="E17" s="501"/>
      <c r="F17" s="101"/>
      <c r="G17" s="102"/>
      <c r="H17" s="103"/>
      <c r="I17" s="101">
        <f>I18+I19+I22+I26+I35+I44+I45+I49+I53+I57</f>
        <v>17166192</v>
      </c>
      <c r="J17" s="101">
        <f>J18+J19+J22+J26+J35+J44+J45+J49+J53+J57</f>
        <v>-17166192</v>
      </c>
      <c r="K17" s="101"/>
      <c r="L17" s="169">
        <f>L18+L19+L22+L26+L35+L44+L45+L49+L53+L57</f>
        <v>0</v>
      </c>
      <c r="M17" s="101"/>
      <c r="N17" s="102"/>
      <c r="O17" s="311"/>
    </row>
    <row r="18" spans="1:15" ht="14.25" thickBot="1">
      <c r="B18" s="105" t="s">
        <v>54</v>
      </c>
      <c r="C18" s="106" t="s">
        <v>13</v>
      </c>
      <c r="D18" s="476" t="s">
        <v>54</v>
      </c>
      <c r="E18" s="477"/>
      <c r="F18" s="280">
        <v>12506</v>
      </c>
      <c r="G18" s="281">
        <v>16</v>
      </c>
      <c r="H18" s="282">
        <v>2</v>
      </c>
      <c r="I18" s="144">
        <f>F18*G18*H18</f>
        <v>400192</v>
      </c>
      <c r="J18" s="144">
        <f>L18-I18</f>
        <v>-400192</v>
      </c>
      <c r="K18" s="144"/>
      <c r="L18" s="170">
        <f>M18*N18*O18</f>
        <v>0</v>
      </c>
      <c r="M18" s="312"/>
      <c r="N18" s="313">
        <v>30</v>
      </c>
      <c r="O18" s="314">
        <f>I5</f>
        <v>1</v>
      </c>
    </row>
    <row r="19" spans="1:15">
      <c r="B19" s="105" t="s">
        <v>55</v>
      </c>
      <c r="C19" s="107" t="s">
        <v>13</v>
      </c>
      <c r="D19" s="478"/>
      <c r="E19" s="479"/>
      <c r="F19" s="147"/>
      <c r="G19" s="148"/>
      <c r="H19" s="149"/>
      <c r="I19" s="147">
        <f t="shared" ref="I19" si="0">SUM(I20:I21)</f>
        <v>0</v>
      </c>
      <c r="J19" s="147">
        <f>SUM(J20:J21)</f>
        <v>0</v>
      </c>
      <c r="K19" s="147"/>
      <c r="L19" s="171">
        <f t="shared" ref="L19" si="1">SUM(L20:L21)</f>
        <v>0</v>
      </c>
      <c r="M19" s="315"/>
      <c r="N19" s="316"/>
      <c r="O19" s="317"/>
    </row>
    <row r="20" spans="1:15">
      <c r="B20" s="69"/>
      <c r="C20" s="70" t="s">
        <v>56</v>
      </c>
      <c r="D20" s="465"/>
      <c r="E20" s="466"/>
      <c r="F20" s="185"/>
      <c r="G20" s="186"/>
      <c r="H20" s="187"/>
      <c r="I20" s="142">
        <f>F20*G20*H20</f>
        <v>0</v>
      </c>
      <c r="J20" s="142">
        <f>L20-I20</f>
        <v>0</v>
      </c>
      <c r="K20" s="142"/>
      <c r="L20" s="172">
        <f>M20*N20*O20</f>
        <v>0</v>
      </c>
      <c r="M20" s="318"/>
      <c r="N20" s="319"/>
      <c r="O20" s="320"/>
    </row>
    <row r="21" spans="1:15" ht="14.25" thickBot="1">
      <c r="B21" s="71"/>
      <c r="C21" s="72"/>
      <c r="D21" s="480"/>
      <c r="E21" s="481"/>
      <c r="F21" s="188"/>
      <c r="G21" s="189"/>
      <c r="H21" s="190"/>
      <c r="I21" s="143">
        <f>F21*G21*H21</f>
        <v>0</v>
      </c>
      <c r="J21" s="143">
        <f>L21-I21</f>
        <v>0</v>
      </c>
      <c r="K21" s="143"/>
      <c r="L21" s="172">
        <f>M21*N21*O21</f>
        <v>0</v>
      </c>
      <c r="M21" s="321"/>
      <c r="N21" s="322"/>
      <c r="O21" s="323"/>
    </row>
    <row r="22" spans="1:15">
      <c r="B22" s="105" t="s">
        <v>57</v>
      </c>
      <c r="C22" s="107" t="s">
        <v>13</v>
      </c>
      <c r="D22" s="478"/>
      <c r="E22" s="479"/>
      <c r="F22" s="147"/>
      <c r="G22" s="148"/>
      <c r="H22" s="149"/>
      <c r="I22" s="147">
        <f t="shared" ref="I22" si="2">SUM(I23:I25)</f>
        <v>1800000</v>
      </c>
      <c r="J22" s="147">
        <f>SUM(J23:J25)</f>
        <v>-1800000</v>
      </c>
      <c r="K22" s="147"/>
      <c r="L22" s="171">
        <f t="shared" ref="L22" si="3">SUM(L23:L25)</f>
        <v>0</v>
      </c>
      <c r="M22" s="315"/>
      <c r="N22" s="316"/>
      <c r="O22" s="317"/>
    </row>
    <row r="23" spans="1:15">
      <c r="B23" s="69"/>
      <c r="C23" s="70" t="s">
        <v>56</v>
      </c>
      <c r="D23" s="465"/>
      <c r="E23" s="466"/>
      <c r="F23" s="185">
        <v>900000</v>
      </c>
      <c r="G23" s="186">
        <v>1</v>
      </c>
      <c r="H23" s="187">
        <v>2</v>
      </c>
      <c r="I23" s="142">
        <f t="shared" ref="I23:I25" si="4">F23*G23*H23</f>
        <v>1800000</v>
      </c>
      <c r="J23" s="142">
        <f>L23-I23</f>
        <v>-1800000</v>
      </c>
      <c r="K23" s="142"/>
      <c r="L23" s="172">
        <f>M23*N23*O23</f>
        <v>0</v>
      </c>
      <c r="M23" s="318"/>
      <c r="N23" s="319"/>
      <c r="O23" s="320"/>
    </row>
    <row r="24" spans="1:15">
      <c r="B24" s="69"/>
      <c r="C24" s="70"/>
      <c r="D24" s="465"/>
      <c r="E24" s="466"/>
      <c r="F24" s="185"/>
      <c r="G24" s="186"/>
      <c r="H24" s="187"/>
      <c r="I24" s="142">
        <f t="shared" si="4"/>
        <v>0</v>
      </c>
      <c r="J24" s="142">
        <f>L24-I24</f>
        <v>0</v>
      </c>
      <c r="K24" s="142"/>
      <c r="L24" s="172">
        <f t="shared" ref="L24:L25" si="5">M24*N24*O24</f>
        <v>0</v>
      </c>
      <c r="M24" s="318"/>
      <c r="N24" s="319"/>
      <c r="O24" s="320"/>
    </row>
    <row r="25" spans="1:15" ht="14.25" thickBot="1">
      <c r="B25" s="71"/>
      <c r="C25" s="72"/>
      <c r="D25" s="480"/>
      <c r="E25" s="481"/>
      <c r="F25" s="191"/>
      <c r="G25" s="192"/>
      <c r="H25" s="193"/>
      <c r="I25" s="143">
        <f t="shared" si="4"/>
        <v>0</v>
      </c>
      <c r="J25" s="143">
        <f>L25-I25</f>
        <v>0</v>
      </c>
      <c r="K25" s="143"/>
      <c r="L25" s="172">
        <f t="shared" si="5"/>
        <v>0</v>
      </c>
      <c r="M25" s="324"/>
      <c r="N25" s="325"/>
      <c r="O25" s="326"/>
    </row>
    <row r="26" spans="1:15">
      <c r="B26" s="105" t="s">
        <v>24</v>
      </c>
      <c r="C26" s="108" t="s">
        <v>13</v>
      </c>
      <c r="D26" s="506"/>
      <c r="E26" s="512"/>
      <c r="F26" s="151"/>
      <c r="G26" s="152"/>
      <c r="H26" s="153"/>
      <c r="I26" s="151">
        <f>I27+I31</f>
        <v>10000000</v>
      </c>
      <c r="J26" s="151">
        <f>J27+J31</f>
        <v>-10000000</v>
      </c>
      <c r="K26" s="151"/>
      <c r="L26" s="173">
        <f>L27+L31</f>
        <v>0</v>
      </c>
      <c r="M26" s="327"/>
      <c r="N26" s="328"/>
      <c r="O26" s="329"/>
    </row>
    <row r="27" spans="1:15">
      <c r="B27" s="73" t="s">
        <v>58</v>
      </c>
      <c r="C27" s="109" t="s">
        <v>13</v>
      </c>
      <c r="D27" s="513"/>
      <c r="E27" s="514"/>
      <c r="F27" s="154"/>
      <c r="G27" s="155"/>
      <c r="H27" s="156"/>
      <c r="I27" s="154">
        <f t="shared" ref="I27" si="6">SUM(I28:I30)</f>
        <v>2000000</v>
      </c>
      <c r="J27" s="154">
        <f>SUM(J28:J30)</f>
        <v>-2000000</v>
      </c>
      <c r="K27" s="154"/>
      <c r="L27" s="174">
        <f>SUM(L28:L30)</f>
        <v>0</v>
      </c>
      <c r="M27" s="330"/>
      <c r="N27" s="331"/>
      <c r="O27" s="332"/>
    </row>
    <row r="28" spans="1:15">
      <c r="B28" s="69"/>
      <c r="C28" s="194" t="s">
        <v>417</v>
      </c>
      <c r="D28" s="465" t="s">
        <v>83</v>
      </c>
      <c r="E28" s="466"/>
      <c r="F28" s="185">
        <v>100000</v>
      </c>
      <c r="G28" s="186">
        <v>10</v>
      </c>
      <c r="H28" s="187">
        <v>2</v>
      </c>
      <c r="I28" s="142">
        <f t="shared" ref="I28:I30" si="7">F28*G28*H28</f>
        <v>2000000</v>
      </c>
      <c r="J28" s="142">
        <f>L28-I28</f>
        <v>-2000000</v>
      </c>
      <c r="K28" s="142"/>
      <c r="L28" s="172">
        <f>M28*N28*O28</f>
        <v>0</v>
      </c>
      <c r="M28" s="318"/>
      <c r="N28" s="319"/>
      <c r="O28" s="320"/>
    </row>
    <row r="29" spans="1:15">
      <c r="B29" s="69"/>
      <c r="C29" s="194" t="s">
        <v>59</v>
      </c>
      <c r="D29" s="465" t="s">
        <v>84</v>
      </c>
      <c r="E29" s="466"/>
      <c r="F29" s="185"/>
      <c r="G29" s="186"/>
      <c r="H29" s="187"/>
      <c r="I29" s="142">
        <f t="shared" si="7"/>
        <v>0</v>
      </c>
      <c r="J29" s="142">
        <f>L29-I29</f>
        <v>0</v>
      </c>
      <c r="K29" s="142"/>
      <c r="L29" s="172">
        <f t="shared" ref="L29:L30" si="8">M29*N29*O29</f>
        <v>0</v>
      </c>
      <c r="M29" s="318"/>
      <c r="N29" s="319"/>
      <c r="O29" s="320"/>
    </row>
    <row r="30" spans="1:15" ht="14.25" thickBot="1">
      <c r="B30" s="74"/>
      <c r="C30" s="195" t="s">
        <v>59</v>
      </c>
      <c r="D30" s="517" t="s">
        <v>85</v>
      </c>
      <c r="E30" s="518"/>
      <c r="F30" s="191"/>
      <c r="G30" s="192"/>
      <c r="H30" s="193"/>
      <c r="I30" s="157">
        <f t="shared" si="7"/>
        <v>0</v>
      </c>
      <c r="J30" s="157">
        <f>L30-I30</f>
        <v>0</v>
      </c>
      <c r="K30" s="157"/>
      <c r="L30" s="172">
        <f t="shared" si="8"/>
        <v>0</v>
      </c>
      <c r="M30" s="324"/>
      <c r="N30" s="325"/>
      <c r="O30" s="326"/>
    </row>
    <row r="31" spans="1:15">
      <c r="B31" s="69" t="s">
        <v>60</v>
      </c>
      <c r="C31" s="110" t="s">
        <v>13</v>
      </c>
      <c r="D31" s="513"/>
      <c r="E31" s="514"/>
      <c r="F31" s="158"/>
      <c r="G31" s="159"/>
      <c r="H31" s="160"/>
      <c r="I31" s="161">
        <f t="shared" ref="I31" si="9">SUM(I32:I34)</f>
        <v>8000000</v>
      </c>
      <c r="J31" s="161">
        <f>SUM(J32:J34)</f>
        <v>-8000000</v>
      </c>
      <c r="K31" s="161"/>
      <c r="L31" s="175">
        <f>SUM(L32:L34)</f>
        <v>0</v>
      </c>
      <c r="M31" s="330"/>
      <c r="N31" s="331"/>
      <c r="O31" s="332"/>
    </row>
    <row r="32" spans="1:15">
      <c r="B32" s="69"/>
      <c r="C32" s="194" t="s">
        <v>418</v>
      </c>
      <c r="D32" s="465" t="s">
        <v>83</v>
      </c>
      <c r="E32" s="466"/>
      <c r="F32" s="185">
        <v>200000</v>
      </c>
      <c r="G32" s="186">
        <v>20</v>
      </c>
      <c r="H32" s="187">
        <v>2</v>
      </c>
      <c r="I32" s="142">
        <f t="shared" ref="I32:I34" si="10">F32*G32*H32</f>
        <v>8000000</v>
      </c>
      <c r="J32" s="142">
        <f>L32-I32</f>
        <v>-8000000</v>
      </c>
      <c r="K32" s="142"/>
      <c r="L32" s="172">
        <f>M32*N32*O32</f>
        <v>0</v>
      </c>
      <c r="M32" s="318"/>
      <c r="N32" s="319">
        <f>G5</f>
        <v>30</v>
      </c>
      <c r="O32" s="320">
        <f>I5</f>
        <v>1</v>
      </c>
    </row>
    <row r="33" spans="2:15">
      <c r="B33" s="69"/>
      <c r="C33" s="194" t="s">
        <v>59</v>
      </c>
      <c r="D33" s="465" t="s">
        <v>84</v>
      </c>
      <c r="E33" s="466"/>
      <c r="F33" s="185"/>
      <c r="G33" s="186"/>
      <c r="H33" s="187"/>
      <c r="I33" s="142">
        <f t="shared" si="10"/>
        <v>0</v>
      </c>
      <c r="J33" s="142"/>
      <c r="K33" s="142"/>
      <c r="L33" s="172">
        <f t="shared" ref="L33:L34" si="11">M33*N33*O33</f>
        <v>0</v>
      </c>
      <c r="M33" s="318"/>
      <c r="N33" s="319">
        <f>G5</f>
        <v>30</v>
      </c>
      <c r="O33" s="320">
        <f>I5</f>
        <v>1</v>
      </c>
    </row>
    <row r="34" spans="2:15" ht="14.25" thickBot="1">
      <c r="B34" s="71"/>
      <c r="C34" s="196" t="s">
        <v>59</v>
      </c>
      <c r="D34" s="517" t="s">
        <v>85</v>
      </c>
      <c r="E34" s="518"/>
      <c r="F34" s="185"/>
      <c r="G34" s="186"/>
      <c r="H34" s="187"/>
      <c r="I34" s="143">
        <f t="shared" si="10"/>
        <v>0</v>
      </c>
      <c r="J34" s="143">
        <f>L34-I34</f>
        <v>0</v>
      </c>
      <c r="K34" s="143"/>
      <c r="L34" s="172">
        <f t="shared" si="11"/>
        <v>0</v>
      </c>
      <c r="M34" s="318"/>
      <c r="N34" s="319"/>
      <c r="O34" s="320"/>
    </row>
    <row r="35" spans="2:15">
      <c r="B35" s="105" t="s">
        <v>61</v>
      </c>
      <c r="C35" s="108" t="s">
        <v>13</v>
      </c>
      <c r="D35" s="493"/>
      <c r="E35" s="494"/>
      <c r="F35" s="151"/>
      <c r="G35" s="152"/>
      <c r="H35" s="153"/>
      <c r="I35" s="151">
        <f>I36+I40</f>
        <v>160000</v>
      </c>
      <c r="J35" s="151">
        <f>J36+J40</f>
        <v>-160000</v>
      </c>
      <c r="K35" s="151"/>
      <c r="L35" s="173">
        <f>L36+L40</f>
        <v>0</v>
      </c>
      <c r="M35" s="327"/>
      <c r="N35" s="328"/>
      <c r="O35" s="329"/>
    </row>
    <row r="36" spans="2:15">
      <c r="B36" s="130" t="s">
        <v>25</v>
      </c>
      <c r="C36" s="131" t="s">
        <v>13</v>
      </c>
      <c r="D36" s="489"/>
      <c r="E36" s="490"/>
      <c r="F36" s="162"/>
      <c r="G36" s="163"/>
      <c r="H36" s="164"/>
      <c r="I36" s="162">
        <f>SUM(I37:I39)</f>
        <v>160000</v>
      </c>
      <c r="J36" s="162">
        <f>SUM(J37:J39)</f>
        <v>-160000</v>
      </c>
      <c r="K36" s="162"/>
      <c r="L36" s="176">
        <f>SUM(L37:L39)</f>
        <v>0</v>
      </c>
      <c r="M36" s="333"/>
      <c r="N36" s="334"/>
      <c r="O36" s="335"/>
    </row>
    <row r="37" spans="2:15">
      <c r="B37" s="69"/>
      <c r="C37" s="214" t="s">
        <v>417</v>
      </c>
      <c r="D37" s="487"/>
      <c r="E37" s="488"/>
      <c r="F37" s="197">
        <v>80000</v>
      </c>
      <c r="G37" s="198">
        <v>1</v>
      </c>
      <c r="H37" s="199">
        <v>2</v>
      </c>
      <c r="I37" s="165">
        <f t="shared" ref="I37:I39" si="12">F37*G37*H37</f>
        <v>160000</v>
      </c>
      <c r="J37" s="165">
        <f>L37-I37</f>
        <v>-160000</v>
      </c>
      <c r="K37" s="165"/>
      <c r="L37" s="177">
        <f>M37*N37*O37</f>
        <v>0</v>
      </c>
      <c r="M37" s="336"/>
      <c r="N37" s="337"/>
      <c r="O37" s="338"/>
    </row>
    <row r="38" spans="2:15">
      <c r="B38" s="69"/>
      <c r="C38" s="212"/>
      <c r="D38" s="465"/>
      <c r="E38" s="484"/>
      <c r="F38" s="185"/>
      <c r="G38" s="186"/>
      <c r="H38" s="187"/>
      <c r="I38" s="142">
        <f t="shared" si="12"/>
        <v>0</v>
      </c>
      <c r="J38" s="142">
        <f>L38-I38</f>
        <v>0</v>
      </c>
      <c r="K38" s="142"/>
      <c r="L38" s="177">
        <f t="shared" ref="L38:L39" si="13">M38*N38*O38</f>
        <v>0</v>
      </c>
      <c r="M38" s="318"/>
      <c r="N38" s="319"/>
      <c r="O38" s="320"/>
    </row>
    <row r="39" spans="2:15">
      <c r="B39" s="69"/>
      <c r="C39" s="213"/>
      <c r="D39" s="491"/>
      <c r="E39" s="492"/>
      <c r="F39" s="191"/>
      <c r="G39" s="192"/>
      <c r="H39" s="193"/>
      <c r="I39" s="150">
        <f t="shared" si="12"/>
        <v>0</v>
      </c>
      <c r="J39" s="150">
        <f>L39-I39</f>
        <v>0</v>
      </c>
      <c r="K39" s="150"/>
      <c r="L39" s="177">
        <f t="shared" si="13"/>
        <v>0</v>
      </c>
      <c r="M39" s="324"/>
      <c r="N39" s="325"/>
      <c r="O39" s="326"/>
    </row>
    <row r="40" spans="2:15">
      <c r="B40" s="130" t="s">
        <v>62</v>
      </c>
      <c r="C40" s="131" t="s">
        <v>13</v>
      </c>
      <c r="D40" s="489"/>
      <c r="E40" s="490"/>
      <c r="F40" s="162"/>
      <c r="G40" s="163"/>
      <c r="H40" s="164"/>
      <c r="I40" s="162">
        <f>SUM(I41:I43)</f>
        <v>0</v>
      </c>
      <c r="J40" s="162">
        <f>SUM(J41:J43)</f>
        <v>0</v>
      </c>
      <c r="K40" s="162"/>
      <c r="L40" s="176">
        <f>SUM(L41:L43)</f>
        <v>0</v>
      </c>
      <c r="M40" s="333"/>
      <c r="N40" s="334"/>
      <c r="O40" s="335"/>
    </row>
    <row r="41" spans="2:15">
      <c r="B41" s="69"/>
      <c r="C41" s="200"/>
      <c r="D41" s="487"/>
      <c r="E41" s="488"/>
      <c r="F41" s="197"/>
      <c r="G41" s="198"/>
      <c r="H41" s="199">
        <v>2</v>
      </c>
      <c r="I41" s="165">
        <f>F41*G41*H41</f>
        <v>0</v>
      </c>
      <c r="J41" s="165">
        <f>L41-I41</f>
        <v>0</v>
      </c>
      <c r="K41" s="165"/>
      <c r="L41" s="177">
        <f>M41*N41*O41</f>
        <v>0</v>
      </c>
      <c r="M41" s="336"/>
      <c r="N41" s="337"/>
      <c r="O41" s="338"/>
    </row>
    <row r="42" spans="2:15">
      <c r="B42" s="69"/>
      <c r="C42" s="201"/>
      <c r="D42" s="465"/>
      <c r="E42" s="484"/>
      <c r="F42" s="185"/>
      <c r="G42" s="186"/>
      <c r="H42" s="187"/>
      <c r="I42" s="142">
        <f t="shared" ref="I42:I43" si="14">F42*G42*H42</f>
        <v>0</v>
      </c>
      <c r="J42" s="142">
        <f>L42-I42</f>
        <v>0</v>
      </c>
      <c r="K42" s="142"/>
      <c r="L42" s="177">
        <f t="shared" ref="L42:L43" si="15">M42*N42*O42</f>
        <v>0</v>
      </c>
      <c r="M42" s="318"/>
      <c r="N42" s="319"/>
      <c r="O42" s="320"/>
    </row>
    <row r="43" spans="2:15" ht="14.25" thickBot="1">
      <c r="B43" s="71"/>
      <c r="C43" s="202"/>
      <c r="D43" s="480"/>
      <c r="E43" s="485"/>
      <c r="F43" s="188"/>
      <c r="G43" s="189"/>
      <c r="H43" s="190"/>
      <c r="I43" s="143">
        <f t="shared" si="14"/>
        <v>0</v>
      </c>
      <c r="J43" s="143">
        <f>L43-I43</f>
        <v>0</v>
      </c>
      <c r="K43" s="143"/>
      <c r="L43" s="177">
        <f t="shared" si="15"/>
        <v>0</v>
      </c>
      <c r="M43" s="321"/>
      <c r="N43" s="322"/>
      <c r="O43" s="323"/>
    </row>
    <row r="44" spans="2:15" ht="30.75" customHeight="1" thickBot="1">
      <c r="B44" s="283" t="s">
        <v>504</v>
      </c>
      <c r="C44" s="107" t="s">
        <v>13</v>
      </c>
      <c r="D44" s="508" t="s">
        <v>26</v>
      </c>
      <c r="E44" s="509"/>
      <c r="F44" s="208">
        <v>9000</v>
      </c>
      <c r="G44" s="209">
        <v>20</v>
      </c>
      <c r="H44" s="210">
        <v>2</v>
      </c>
      <c r="I44" s="147">
        <f>F44*G44*H44</f>
        <v>360000</v>
      </c>
      <c r="J44" s="147">
        <f>L44-I44</f>
        <v>-360000</v>
      </c>
      <c r="K44" s="147"/>
      <c r="L44" s="171">
        <f>M44*N44*O44</f>
        <v>0</v>
      </c>
      <c r="M44" s="339"/>
      <c r="N44" s="340">
        <f>H5</f>
        <v>20</v>
      </c>
      <c r="O44" s="341">
        <f>I5</f>
        <v>1</v>
      </c>
    </row>
    <row r="45" spans="2:15">
      <c r="B45" s="129" t="s">
        <v>28</v>
      </c>
      <c r="C45" s="106" t="s">
        <v>13</v>
      </c>
      <c r="D45" s="506"/>
      <c r="E45" s="507"/>
      <c r="F45" s="144"/>
      <c r="G45" s="145"/>
      <c r="H45" s="146"/>
      <c r="I45" s="144">
        <f t="shared" ref="I45" si="16">SUM(I46:I48)</f>
        <v>2400000</v>
      </c>
      <c r="J45" s="144">
        <f>SUM(J46:J48)</f>
        <v>-2400000</v>
      </c>
      <c r="K45" s="144"/>
      <c r="L45" s="170">
        <f t="shared" ref="L45" si="17">SUM(L46:L48)</f>
        <v>0</v>
      </c>
      <c r="M45" s="342"/>
      <c r="N45" s="343"/>
      <c r="O45" s="344"/>
    </row>
    <row r="46" spans="2:15">
      <c r="B46" s="69"/>
      <c r="C46" s="200"/>
      <c r="D46" s="487"/>
      <c r="E46" s="488"/>
      <c r="F46" s="197">
        <v>60000</v>
      </c>
      <c r="G46" s="198">
        <v>20</v>
      </c>
      <c r="H46" s="199">
        <v>2</v>
      </c>
      <c r="I46" s="165">
        <f t="shared" ref="I46:I47" si="18">F46*G46*H46</f>
        <v>2400000</v>
      </c>
      <c r="J46" s="165">
        <f>L46-I46</f>
        <v>-2400000</v>
      </c>
      <c r="K46" s="165"/>
      <c r="L46" s="177">
        <f>M46*N46*O46</f>
        <v>0</v>
      </c>
      <c r="M46" s="336"/>
      <c r="N46" s="337"/>
      <c r="O46" s="338"/>
    </row>
    <row r="47" spans="2:15">
      <c r="B47" s="69"/>
      <c r="C47" s="201"/>
      <c r="D47" s="465"/>
      <c r="E47" s="484"/>
      <c r="F47" s="185"/>
      <c r="G47" s="186"/>
      <c r="H47" s="187"/>
      <c r="I47" s="142">
        <f t="shared" si="18"/>
        <v>0</v>
      </c>
      <c r="J47" s="142">
        <f>L47-I47</f>
        <v>0</v>
      </c>
      <c r="K47" s="142"/>
      <c r="L47" s="177">
        <f t="shared" ref="L47:L48" si="19">M47*N47*O47</f>
        <v>0</v>
      </c>
      <c r="M47" s="318"/>
      <c r="N47" s="319"/>
      <c r="O47" s="320"/>
    </row>
    <row r="48" spans="2:15" ht="14.25" thickBot="1">
      <c r="B48" s="71"/>
      <c r="C48" s="202"/>
      <c r="D48" s="480"/>
      <c r="E48" s="485"/>
      <c r="F48" s="188"/>
      <c r="G48" s="189"/>
      <c r="H48" s="190"/>
      <c r="I48" s="143">
        <f>F48*G48*H48</f>
        <v>0</v>
      </c>
      <c r="J48" s="143">
        <f>L48-I48</f>
        <v>0</v>
      </c>
      <c r="K48" s="143"/>
      <c r="L48" s="177">
        <f t="shared" si="19"/>
        <v>0</v>
      </c>
      <c r="M48" s="321"/>
      <c r="N48" s="322"/>
      <c r="O48" s="323"/>
    </row>
    <row r="49" spans="1:15">
      <c r="B49" s="105" t="s">
        <v>29</v>
      </c>
      <c r="C49" s="107" t="s">
        <v>13</v>
      </c>
      <c r="D49" s="478" t="s">
        <v>29</v>
      </c>
      <c r="E49" s="486"/>
      <c r="F49" s="147"/>
      <c r="G49" s="148"/>
      <c r="H49" s="149"/>
      <c r="I49" s="147">
        <f t="shared" ref="I49" si="20">SUM(I50:I52)</f>
        <v>800000</v>
      </c>
      <c r="J49" s="147">
        <f>SUM(J50:J52)</f>
        <v>-800000</v>
      </c>
      <c r="K49" s="147"/>
      <c r="L49" s="171">
        <f t="shared" ref="L49" si="21">SUM(L50:L52)</f>
        <v>0</v>
      </c>
      <c r="M49" s="315"/>
      <c r="N49" s="316"/>
      <c r="O49" s="317">
        <f>I5</f>
        <v>1</v>
      </c>
    </row>
    <row r="50" spans="1:15">
      <c r="B50" s="69"/>
      <c r="C50" s="70" t="s">
        <v>63</v>
      </c>
      <c r="D50" s="465"/>
      <c r="E50" s="484"/>
      <c r="F50" s="185">
        <v>20000</v>
      </c>
      <c r="G50" s="186">
        <v>20</v>
      </c>
      <c r="H50" s="187">
        <v>2</v>
      </c>
      <c r="I50" s="142">
        <f t="shared" ref="I50:I52" si="22">F50*G50*H50</f>
        <v>800000</v>
      </c>
      <c r="J50" s="142">
        <f>L50-I50</f>
        <v>-800000</v>
      </c>
      <c r="K50" s="142"/>
      <c r="L50" s="172">
        <f>M50*N50*O50</f>
        <v>0</v>
      </c>
      <c r="M50" s="318"/>
      <c r="N50" s="319">
        <f>H5</f>
        <v>20</v>
      </c>
      <c r="O50" s="320">
        <f>I5</f>
        <v>1</v>
      </c>
    </row>
    <row r="51" spans="1:15">
      <c r="B51" s="69"/>
      <c r="C51" s="70" t="s">
        <v>64</v>
      </c>
      <c r="D51" s="465"/>
      <c r="E51" s="484"/>
      <c r="F51" s="185"/>
      <c r="G51" s="186"/>
      <c r="H51" s="187"/>
      <c r="I51" s="142">
        <f t="shared" si="22"/>
        <v>0</v>
      </c>
      <c r="J51" s="142">
        <f>L51-I51</f>
        <v>0</v>
      </c>
      <c r="K51" s="142"/>
      <c r="L51" s="172">
        <f t="shared" ref="L51:L52" si="23">M51*N51*O51</f>
        <v>0</v>
      </c>
      <c r="M51" s="318"/>
      <c r="N51" s="319"/>
      <c r="O51" s="320"/>
    </row>
    <row r="52" spans="1:15" ht="14.25" thickBot="1">
      <c r="B52" s="71"/>
      <c r="C52" s="72"/>
      <c r="D52" s="480"/>
      <c r="E52" s="485"/>
      <c r="F52" s="188"/>
      <c r="G52" s="189"/>
      <c r="H52" s="190"/>
      <c r="I52" s="143">
        <f t="shared" si="22"/>
        <v>0</v>
      </c>
      <c r="J52" s="143">
        <f>L52-I52</f>
        <v>0</v>
      </c>
      <c r="K52" s="143"/>
      <c r="L52" s="172">
        <f t="shared" si="23"/>
        <v>0</v>
      </c>
      <c r="M52" s="321"/>
      <c r="N52" s="322"/>
      <c r="O52" s="323"/>
    </row>
    <row r="53" spans="1:15">
      <c r="B53" s="129" t="s">
        <v>65</v>
      </c>
      <c r="C53" s="106" t="s">
        <v>13</v>
      </c>
      <c r="D53" s="506"/>
      <c r="E53" s="507"/>
      <c r="F53" s="144"/>
      <c r="G53" s="145"/>
      <c r="H53" s="146"/>
      <c r="I53" s="144">
        <f t="shared" ref="I53" si="24">SUM(I54:I56)</f>
        <v>120000</v>
      </c>
      <c r="J53" s="144">
        <f>SUM(J54:J56)</f>
        <v>-120000</v>
      </c>
      <c r="K53" s="144"/>
      <c r="L53" s="170">
        <f t="shared" ref="L53" si="25">SUM(L54:L56)</f>
        <v>0</v>
      </c>
      <c r="M53" s="342"/>
      <c r="N53" s="343"/>
      <c r="O53" s="344"/>
    </row>
    <row r="54" spans="1:15">
      <c r="B54" s="69"/>
      <c r="C54" s="211" t="s">
        <v>416</v>
      </c>
      <c r="D54" s="487"/>
      <c r="E54" s="488"/>
      <c r="F54" s="197">
        <v>3000</v>
      </c>
      <c r="G54" s="198">
        <v>20</v>
      </c>
      <c r="H54" s="199">
        <v>2</v>
      </c>
      <c r="I54" s="165">
        <f t="shared" ref="I54:I56" si="26">F54*G54*H54</f>
        <v>120000</v>
      </c>
      <c r="J54" s="165">
        <f>L54-I54</f>
        <v>-120000</v>
      </c>
      <c r="K54" s="165"/>
      <c r="L54" s="177">
        <f>M54*N54*O54</f>
        <v>0</v>
      </c>
      <c r="M54" s="336"/>
      <c r="N54" s="337">
        <f>H5</f>
        <v>20</v>
      </c>
      <c r="O54" s="338">
        <f>I5</f>
        <v>1</v>
      </c>
    </row>
    <row r="55" spans="1:15">
      <c r="B55" s="69"/>
      <c r="C55" s="70" t="s">
        <v>34</v>
      </c>
      <c r="D55" s="465"/>
      <c r="E55" s="484"/>
      <c r="F55" s="185"/>
      <c r="G55" s="186"/>
      <c r="H55" s="187"/>
      <c r="I55" s="142">
        <f t="shared" si="26"/>
        <v>0</v>
      </c>
      <c r="J55" s="142">
        <f>L55-I55</f>
        <v>0</v>
      </c>
      <c r="K55" s="142"/>
      <c r="L55" s="177">
        <f t="shared" ref="L55:L56" si="27">M55*N55*O55</f>
        <v>0</v>
      </c>
      <c r="M55" s="336"/>
      <c r="N55" s="319">
        <f>H5</f>
        <v>20</v>
      </c>
      <c r="O55" s="320">
        <f>I5</f>
        <v>1</v>
      </c>
    </row>
    <row r="56" spans="1:15" ht="14.25" thickBot="1">
      <c r="B56" s="71"/>
      <c r="C56" s="72"/>
      <c r="D56" s="480"/>
      <c r="E56" s="485"/>
      <c r="F56" s="188"/>
      <c r="G56" s="189"/>
      <c r="H56" s="190"/>
      <c r="I56" s="143">
        <f t="shared" si="26"/>
        <v>0</v>
      </c>
      <c r="J56" s="143">
        <f>L56-I56</f>
        <v>0</v>
      </c>
      <c r="K56" s="143"/>
      <c r="L56" s="177">
        <f t="shared" si="27"/>
        <v>0</v>
      </c>
      <c r="M56" s="321"/>
      <c r="N56" s="322"/>
      <c r="O56" s="323"/>
    </row>
    <row r="57" spans="1:15">
      <c r="B57" s="105" t="s">
        <v>66</v>
      </c>
      <c r="C57" s="107" t="s">
        <v>13</v>
      </c>
      <c r="D57" s="482">
        <f>I57/(I18+I19+I22+I26+I35+I44+I45+I49+I53)</f>
        <v>7.0198660963659287E-2</v>
      </c>
      <c r="E57" s="483"/>
      <c r="F57" s="147"/>
      <c r="G57" s="148"/>
      <c r="H57" s="149"/>
      <c r="I57" s="147">
        <f t="shared" ref="I57" si="28">SUM(I58:I60)</f>
        <v>1126000</v>
      </c>
      <c r="J57" s="147">
        <f>SUM(J58:J60)</f>
        <v>-1126000</v>
      </c>
      <c r="K57" s="147"/>
      <c r="L57" s="171">
        <f t="shared" ref="L57" si="29">SUM(L58:L60)</f>
        <v>0</v>
      </c>
      <c r="M57" s="315"/>
      <c r="N57" s="316"/>
      <c r="O57" s="317"/>
    </row>
    <row r="58" spans="1:15" ht="16.5" customHeight="1">
      <c r="B58" s="496" t="s">
        <v>79</v>
      </c>
      <c r="C58" s="70" t="s">
        <v>27</v>
      </c>
      <c r="D58" s="465"/>
      <c r="E58" s="484"/>
      <c r="F58" s="185">
        <v>33000</v>
      </c>
      <c r="G58" s="186">
        <v>1</v>
      </c>
      <c r="H58" s="187">
        <v>2</v>
      </c>
      <c r="I58" s="142">
        <f t="shared" ref="I58:I60" si="30">F58*G58*H58</f>
        <v>66000</v>
      </c>
      <c r="J58" s="142">
        <f>L58-I58</f>
        <v>-66000</v>
      </c>
      <c r="K58" s="142"/>
      <c r="L58" s="172">
        <f>M58*N58*O58</f>
        <v>0</v>
      </c>
      <c r="M58" s="318"/>
      <c r="N58" s="319">
        <f>H5</f>
        <v>20</v>
      </c>
      <c r="O58" s="320">
        <f>I5</f>
        <v>1</v>
      </c>
    </row>
    <row r="59" spans="1:15">
      <c r="B59" s="496"/>
      <c r="C59" s="70" t="s">
        <v>30</v>
      </c>
      <c r="D59" s="465"/>
      <c r="E59" s="484"/>
      <c r="F59" s="185">
        <v>30000</v>
      </c>
      <c r="G59" s="186">
        <v>1</v>
      </c>
      <c r="H59" s="187">
        <v>2</v>
      </c>
      <c r="I59" s="142">
        <f t="shared" si="30"/>
        <v>60000</v>
      </c>
      <c r="J59" s="142">
        <f>L59-I59</f>
        <v>-60000</v>
      </c>
      <c r="K59" s="142"/>
      <c r="L59" s="172">
        <f t="shared" ref="L59:L60" si="31">M59*N59*O59</f>
        <v>0</v>
      </c>
      <c r="M59" s="318"/>
      <c r="N59" s="319">
        <f>H5</f>
        <v>20</v>
      </c>
      <c r="O59" s="320">
        <f>I5</f>
        <v>1</v>
      </c>
    </row>
    <row r="60" spans="1:15" ht="19.5" customHeight="1" thickBot="1">
      <c r="B60" s="497"/>
      <c r="C60" s="72" t="s">
        <v>33</v>
      </c>
      <c r="D60" s="480"/>
      <c r="E60" s="485"/>
      <c r="F60" s="188">
        <v>500000</v>
      </c>
      <c r="G60" s="189">
        <v>1</v>
      </c>
      <c r="H60" s="190">
        <v>2</v>
      </c>
      <c r="I60" s="143">
        <f t="shared" si="30"/>
        <v>1000000</v>
      </c>
      <c r="J60" s="143">
        <f>L60-I60</f>
        <v>-1000000</v>
      </c>
      <c r="K60" s="143"/>
      <c r="L60" s="172">
        <f t="shared" si="31"/>
        <v>0</v>
      </c>
      <c r="M60" s="321"/>
      <c r="N60" s="322"/>
      <c r="O60" s="323"/>
    </row>
    <row r="61" spans="1:15" ht="18" customHeight="1">
      <c r="B61" s="124" t="s">
        <v>412</v>
      </c>
      <c r="C61" s="125" t="s">
        <v>23</v>
      </c>
      <c r="D61" s="510"/>
      <c r="E61" s="511"/>
      <c r="F61" s="126"/>
      <c r="G61" s="127"/>
      <c r="H61" s="128"/>
      <c r="I61" s="126">
        <f>SUM(I62:I65)</f>
        <v>1300000</v>
      </c>
      <c r="J61" s="126">
        <f>SUM(J62:J65)</f>
        <v>-1300000</v>
      </c>
      <c r="K61" s="126"/>
      <c r="L61" s="178">
        <f>SUM(L62:L65)</f>
        <v>0</v>
      </c>
      <c r="M61" s="345"/>
      <c r="N61" s="346"/>
      <c r="O61" s="347"/>
    </row>
    <row r="62" spans="1:15">
      <c r="A62" t="str">
        <f>B5&amp;"식비"</f>
        <v>1식비</v>
      </c>
      <c r="B62" s="111"/>
      <c r="C62" s="110" t="s">
        <v>67</v>
      </c>
      <c r="D62" s="487"/>
      <c r="E62" s="488"/>
      <c r="F62" s="197">
        <v>15000</v>
      </c>
      <c r="G62" s="198">
        <v>20</v>
      </c>
      <c r="H62" s="199">
        <v>2</v>
      </c>
      <c r="I62" s="161">
        <f t="shared" ref="I62:I65" si="32">F62*G62*H62</f>
        <v>600000</v>
      </c>
      <c r="J62" s="161">
        <f>L62-I62</f>
        <v>-600000</v>
      </c>
      <c r="K62" s="161"/>
      <c r="L62" s="175">
        <f>M62*N62*O62</f>
        <v>0</v>
      </c>
      <c r="M62" s="336"/>
      <c r="N62" s="337">
        <f>H5</f>
        <v>20</v>
      </c>
      <c r="O62" s="364"/>
    </row>
    <row r="63" spans="1:15">
      <c r="A63" t="str">
        <f>B5&amp;"숙박비"</f>
        <v>1숙박비</v>
      </c>
      <c r="B63" s="111"/>
      <c r="C63" s="112" t="s">
        <v>80</v>
      </c>
      <c r="D63" s="465"/>
      <c r="E63" s="484"/>
      <c r="F63" s="191"/>
      <c r="G63" s="192"/>
      <c r="H63" s="193"/>
      <c r="I63" s="166">
        <f t="shared" si="32"/>
        <v>0</v>
      </c>
      <c r="J63" s="166">
        <f>L63-I63</f>
        <v>0</v>
      </c>
      <c r="K63" s="166"/>
      <c r="L63" s="175">
        <f t="shared" ref="L63:L65" si="33">M63*N63*O63</f>
        <v>0</v>
      </c>
      <c r="M63" s="324"/>
      <c r="N63" s="325"/>
      <c r="O63" s="320">
        <f>I5</f>
        <v>1</v>
      </c>
    </row>
    <row r="64" spans="1:15">
      <c r="A64" t="str">
        <f>B5&amp;"수당"</f>
        <v>1수당</v>
      </c>
      <c r="B64" s="111"/>
      <c r="C64" s="112" t="s">
        <v>20</v>
      </c>
      <c r="D64" s="203"/>
      <c r="E64" s="204"/>
      <c r="F64" s="191">
        <v>300000</v>
      </c>
      <c r="G64" s="192">
        <v>1</v>
      </c>
      <c r="H64" s="193">
        <v>1</v>
      </c>
      <c r="I64" s="166">
        <f t="shared" si="32"/>
        <v>300000</v>
      </c>
      <c r="J64" s="166">
        <f>L64-I64</f>
        <v>-300000</v>
      </c>
      <c r="K64" s="166"/>
      <c r="L64" s="175">
        <f t="shared" si="33"/>
        <v>0</v>
      </c>
      <c r="M64" s="324"/>
      <c r="N64" s="325"/>
      <c r="O64" s="326"/>
    </row>
    <row r="65" spans="1:15" ht="14.25" thickBot="1">
      <c r="A65" t="str">
        <f>B5&amp;"임금"</f>
        <v>1임금</v>
      </c>
      <c r="B65" s="113"/>
      <c r="C65" s="114" t="s">
        <v>81</v>
      </c>
      <c r="D65" s="480"/>
      <c r="E65" s="485"/>
      <c r="F65" s="188">
        <v>400000</v>
      </c>
      <c r="G65" s="189">
        <v>1</v>
      </c>
      <c r="H65" s="190">
        <v>1</v>
      </c>
      <c r="I65" s="167">
        <f t="shared" si="32"/>
        <v>400000</v>
      </c>
      <c r="J65" s="167">
        <f>L65-I65</f>
        <v>-400000</v>
      </c>
      <c r="K65" s="167"/>
      <c r="L65" s="365">
        <f t="shared" si="33"/>
        <v>0</v>
      </c>
      <c r="M65" s="321"/>
      <c r="N65" s="322">
        <f>H5</f>
        <v>20</v>
      </c>
      <c r="O65" s="323">
        <f>I5</f>
        <v>1</v>
      </c>
    </row>
    <row r="66" spans="1:15" ht="37.9" customHeight="1">
      <c r="B66" s="362" t="s">
        <v>533</v>
      </c>
      <c r="C66" s="363" t="s">
        <v>532</v>
      </c>
      <c r="D66" s="362"/>
      <c r="E66" s="362" t="s">
        <v>529</v>
      </c>
      <c r="F66" s="362"/>
      <c r="G66" s="362" t="s">
        <v>528</v>
      </c>
      <c r="H66" s="362"/>
      <c r="I66" s="362" t="s">
        <v>534</v>
      </c>
      <c r="J66" s="362"/>
      <c r="K66" s="362" t="s">
        <v>535</v>
      </c>
      <c r="L66" s="362"/>
    </row>
    <row r="67" spans="1:15" ht="37.9" customHeight="1">
      <c r="B67" s="362" t="s">
        <v>533</v>
      </c>
      <c r="C67" s="363" t="s">
        <v>532</v>
      </c>
      <c r="D67" s="362"/>
      <c r="E67" s="362" t="s">
        <v>529</v>
      </c>
      <c r="F67" s="362"/>
      <c r="G67" s="362" t="s">
        <v>528</v>
      </c>
      <c r="H67" s="362"/>
      <c r="I67" s="362" t="s">
        <v>534</v>
      </c>
      <c r="J67" s="362"/>
      <c r="K67" s="362" t="s">
        <v>535</v>
      </c>
      <c r="L67" s="362"/>
    </row>
    <row r="68" spans="1:15" ht="37.9" customHeight="1" thickBot="1">
      <c r="B68" s="362" t="s">
        <v>533</v>
      </c>
      <c r="C68" s="363" t="s">
        <v>532</v>
      </c>
      <c r="D68" s="362"/>
      <c r="E68" s="362"/>
      <c r="F68" s="362"/>
      <c r="G68" s="362"/>
      <c r="H68" s="362"/>
      <c r="I68" s="362"/>
      <c r="J68" s="362"/>
      <c r="K68" s="362"/>
    </row>
    <row r="69" spans="1:15" ht="33.75" customHeight="1">
      <c r="B69" s="123" t="s">
        <v>68</v>
      </c>
      <c r="C69" s="515" t="s">
        <v>42</v>
      </c>
      <c r="D69" s="515"/>
      <c r="E69" s="96" t="s">
        <v>409</v>
      </c>
      <c r="F69" s="96" t="s">
        <v>43</v>
      </c>
      <c r="G69" s="96" t="s">
        <v>44</v>
      </c>
      <c r="H69" s="96" t="s">
        <v>45</v>
      </c>
      <c r="I69" s="96" t="s">
        <v>46</v>
      </c>
      <c r="J69" s="96" t="s">
        <v>47</v>
      </c>
      <c r="K69" s="135"/>
      <c r="L69" s="65"/>
    </row>
    <row r="70" spans="1:15" ht="24.75" customHeight="1" thickBot="1">
      <c r="B70" s="288">
        <f>B5+1</f>
        <v>2</v>
      </c>
      <c r="C70" s="516" t="s">
        <v>516</v>
      </c>
      <c r="D70" s="516"/>
      <c r="E70" s="141" t="s">
        <v>410</v>
      </c>
      <c r="F70" s="141">
        <v>3</v>
      </c>
      <c r="G70" s="215">
        <v>30</v>
      </c>
      <c r="H70" s="141">
        <v>20</v>
      </c>
      <c r="I70" s="141">
        <v>2</v>
      </c>
      <c r="J70" s="104">
        <f>H70*I70</f>
        <v>40</v>
      </c>
      <c r="K70" s="136"/>
      <c r="L70" s="66"/>
    </row>
    <row r="71" spans="1:15" ht="14.25" thickBot="1">
      <c r="B71" s="64"/>
      <c r="C71" s="64"/>
      <c r="D71" s="64"/>
      <c r="E71" s="64"/>
      <c r="F71" s="64"/>
      <c r="G71" s="64"/>
      <c r="H71" s="64"/>
      <c r="I71" s="64"/>
      <c r="J71" s="64"/>
      <c r="K71" s="137"/>
      <c r="L71" s="64"/>
    </row>
    <row r="72" spans="1:15" ht="18.75" customHeight="1">
      <c r="B72" s="504" t="s">
        <v>78</v>
      </c>
      <c r="C72" s="505"/>
      <c r="D72" s="505"/>
      <c r="E72" s="463" t="s">
        <v>404</v>
      </c>
      <c r="F72" s="505"/>
      <c r="G72" s="498" t="s">
        <v>82</v>
      </c>
      <c r="H72" s="463" t="s">
        <v>405</v>
      </c>
      <c r="I72" s="463" t="s">
        <v>406</v>
      </c>
      <c r="J72" s="459" t="s">
        <v>403</v>
      </c>
      <c r="K72" s="138"/>
      <c r="L72" s="64"/>
    </row>
    <row r="73" spans="1:15" ht="47.25" customHeight="1">
      <c r="B73" s="97" t="s">
        <v>22</v>
      </c>
      <c r="C73" s="98" t="s">
        <v>23</v>
      </c>
      <c r="D73" s="216" t="s">
        <v>420</v>
      </c>
      <c r="E73" s="464"/>
      <c r="F73" s="464"/>
      <c r="G73" s="499"/>
      <c r="H73" s="464"/>
      <c r="I73" s="464"/>
      <c r="J73" s="460"/>
      <c r="K73" s="139"/>
      <c r="L73" s="64"/>
    </row>
    <row r="74" spans="1:15" ht="18" customHeight="1">
      <c r="B74" s="67" t="s">
        <v>23</v>
      </c>
      <c r="C74" s="121">
        <f>SUM(C75:C76)</f>
        <v>0</v>
      </c>
      <c r="D74" s="502">
        <f>ROUNDDOWN(C75/G70/J70,0)</f>
        <v>0</v>
      </c>
      <c r="E74" s="469" t="s">
        <v>438</v>
      </c>
      <c r="F74" s="469"/>
      <c r="G74" s="469">
        <v>6</v>
      </c>
      <c r="H74" s="471">
        <v>190306</v>
      </c>
      <c r="I74" s="474">
        <v>6850</v>
      </c>
      <c r="J74" s="461">
        <f>D74/I74</f>
        <v>0</v>
      </c>
      <c r="K74" s="140"/>
      <c r="L74" s="64"/>
    </row>
    <row r="75" spans="1:15" ht="18" customHeight="1">
      <c r="B75" s="67" t="s">
        <v>415</v>
      </c>
      <c r="C75" s="121">
        <f>L82</f>
        <v>0</v>
      </c>
      <c r="D75" s="502"/>
      <c r="E75" s="469"/>
      <c r="F75" s="469"/>
      <c r="G75" s="469"/>
      <c r="H75" s="472"/>
      <c r="I75" s="474"/>
      <c r="J75" s="461"/>
      <c r="K75" s="140"/>
      <c r="L75" s="64"/>
    </row>
    <row r="76" spans="1:15" ht="18" customHeight="1" thickBot="1">
      <c r="B76" s="68" t="s">
        <v>414</v>
      </c>
      <c r="C76" s="122">
        <f>L126</f>
        <v>0</v>
      </c>
      <c r="D76" s="503"/>
      <c r="E76" s="470"/>
      <c r="F76" s="470"/>
      <c r="G76" s="470"/>
      <c r="H76" s="473"/>
      <c r="I76" s="475"/>
      <c r="J76" s="462"/>
      <c r="K76" s="140"/>
      <c r="L76" s="64"/>
    </row>
    <row r="77" spans="1:15" ht="18" customHeight="1">
      <c r="B77" s="180"/>
      <c r="C77" s="205"/>
      <c r="D77" s="206"/>
      <c r="E77" s="181"/>
      <c r="F77" s="181"/>
      <c r="G77" s="181"/>
      <c r="H77" s="183"/>
      <c r="I77" s="184"/>
      <c r="J77" s="207"/>
      <c r="K77" s="182"/>
      <c r="L77" s="64"/>
    </row>
    <row r="78" spans="1:15" ht="14.25" thickBot="1"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5" ht="19.5" customHeight="1" thickBot="1">
      <c r="B79" s="64"/>
      <c r="C79" s="64"/>
      <c r="D79" s="64"/>
      <c r="E79" s="64"/>
      <c r="F79" s="289" t="s">
        <v>74</v>
      </c>
      <c r="G79" s="290"/>
      <c r="H79" s="290"/>
      <c r="I79" s="292"/>
      <c r="J79" s="293" t="s">
        <v>35</v>
      </c>
      <c r="K79" s="294"/>
      <c r="L79" s="295" t="s">
        <v>76</v>
      </c>
      <c r="M79" s="310"/>
      <c r="N79" s="310"/>
      <c r="O79" s="115"/>
    </row>
    <row r="80" spans="1:15" ht="18.75" customHeight="1" thickBot="1">
      <c r="B80" s="75" t="s">
        <v>31</v>
      </c>
      <c r="C80" s="76" t="s">
        <v>50</v>
      </c>
      <c r="D80" s="467" t="s">
        <v>51</v>
      </c>
      <c r="E80" s="468"/>
      <c r="F80" s="75" t="s">
        <v>52</v>
      </c>
      <c r="G80" s="76" t="s">
        <v>53</v>
      </c>
      <c r="H80" s="77" t="s">
        <v>21</v>
      </c>
      <c r="I80" s="75" t="s">
        <v>48</v>
      </c>
      <c r="J80" s="291" t="s">
        <v>407</v>
      </c>
      <c r="K80" s="293" t="s">
        <v>408</v>
      </c>
      <c r="L80" s="295" t="s">
        <v>48</v>
      </c>
      <c r="M80" s="295" t="s">
        <v>52</v>
      </c>
      <c r="N80" s="295" t="s">
        <v>53</v>
      </c>
      <c r="O80" s="295" t="s">
        <v>21</v>
      </c>
    </row>
    <row r="81" spans="1:15" ht="21" customHeight="1" thickBot="1">
      <c r="B81" s="78" t="s">
        <v>23</v>
      </c>
      <c r="C81" s="79"/>
      <c r="D81" s="467"/>
      <c r="E81" s="468"/>
      <c r="F81" s="80"/>
      <c r="G81" s="81"/>
      <c r="H81" s="82"/>
      <c r="I81" s="83">
        <f>I82+I126</f>
        <v>18466192</v>
      </c>
      <c r="J81" s="133"/>
      <c r="K81" s="133"/>
      <c r="L81" s="168">
        <f>L82+L126</f>
        <v>0</v>
      </c>
      <c r="M81" s="80"/>
      <c r="N81" s="81"/>
      <c r="O81" s="82"/>
    </row>
    <row r="82" spans="1:15" ht="21.75" customHeight="1" thickBot="1">
      <c r="A82" t="str">
        <f>B70&amp;"훈련비"</f>
        <v>2훈련비</v>
      </c>
      <c r="B82" s="99" t="s">
        <v>413</v>
      </c>
      <c r="C82" s="100" t="s">
        <v>23</v>
      </c>
      <c r="D82" s="500"/>
      <c r="E82" s="501"/>
      <c r="F82" s="101"/>
      <c r="G82" s="102"/>
      <c r="H82" s="103"/>
      <c r="I82" s="101">
        <f>I83+I84+I87+I91+I100+I109+I110+I114+I118+I122</f>
        <v>17166192</v>
      </c>
      <c r="J82" s="101">
        <f>J83+J84+J87+J91+J100+J109+J110+J114+J118+J122</f>
        <v>-17166192</v>
      </c>
      <c r="K82" s="101"/>
      <c r="L82" s="169">
        <f>L83+L84+L87+L91+L100+L109+L110+L114+L118+L122</f>
        <v>0</v>
      </c>
      <c r="M82" s="101"/>
      <c r="N82" s="102"/>
      <c r="O82" s="311"/>
    </row>
    <row r="83" spans="1:15" ht="14.25" thickBot="1">
      <c r="B83" s="105" t="s">
        <v>54</v>
      </c>
      <c r="C83" s="106" t="s">
        <v>13</v>
      </c>
      <c r="D83" s="476" t="s">
        <v>54</v>
      </c>
      <c r="E83" s="477"/>
      <c r="F83" s="280">
        <v>12506</v>
      </c>
      <c r="G83" s="281">
        <v>16</v>
      </c>
      <c r="H83" s="282">
        <v>2</v>
      </c>
      <c r="I83" s="144">
        <f>F83*G83*H83</f>
        <v>400192</v>
      </c>
      <c r="J83" s="144">
        <f>L83-I83</f>
        <v>-400192</v>
      </c>
      <c r="K83" s="144"/>
      <c r="L83" s="170">
        <f>M83*N83*O83</f>
        <v>0</v>
      </c>
      <c r="M83" s="312"/>
      <c r="N83" s="313">
        <v>30</v>
      </c>
      <c r="O83" s="314">
        <f>I70</f>
        <v>2</v>
      </c>
    </row>
    <row r="84" spans="1:15">
      <c r="B84" s="105" t="s">
        <v>55</v>
      </c>
      <c r="C84" s="107" t="s">
        <v>13</v>
      </c>
      <c r="D84" s="478"/>
      <c r="E84" s="479"/>
      <c r="F84" s="147"/>
      <c r="G84" s="148"/>
      <c r="H84" s="149"/>
      <c r="I84" s="147">
        <f t="shared" ref="I84" si="34">SUM(I85:I86)</f>
        <v>0</v>
      </c>
      <c r="J84" s="147">
        <f>SUM(J85:J86)</f>
        <v>0</v>
      </c>
      <c r="K84" s="147"/>
      <c r="L84" s="171">
        <f t="shared" ref="L84" si="35">SUM(L85:L86)</f>
        <v>0</v>
      </c>
      <c r="M84" s="315"/>
      <c r="N84" s="316"/>
      <c r="O84" s="317"/>
    </row>
    <row r="85" spans="1:15">
      <c r="B85" s="69"/>
      <c r="C85" s="70" t="s">
        <v>56</v>
      </c>
      <c r="D85" s="465"/>
      <c r="E85" s="466"/>
      <c r="F85" s="185"/>
      <c r="G85" s="186"/>
      <c r="H85" s="187"/>
      <c r="I85" s="142">
        <f>F85*G85*H85</f>
        <v>0</v>
      </c>
      <c r="J85" s="142">
        <f>L85-I85</f>
        <v>0</v>
      </c>
      <c r="K85" s="142"/>
      <c r="L85" s="172">
        <f>M85*N85*O85</f>
        <v>0</v>
      </c>
      <c r="M85" s="318"/>
      <c r="N85" s="319"/>
      <c r="O85" s="320"/>
    </row>
    <row r="86" spans="1:15" ht="14.25" thickBot="1">
      <c r="B86" s="71"/>
      <c r="C86" s="72"/>
      <c r="D86" s="480"/>
      <c r="E86" s="481"/>
      <c r="F86" s="188"/>
      <c r="G86" s="189"/>
      <c r="H86" s="190"/>
      <c r="I86" s="143">
        <f>F86*G86*H86</f>
        <v>0</v>
      </c>
      <c r="J86" s="143">
        <f>L86-I86</f>
        <v>0</v>
      </c>
      <c r="K86" s="143"/>
      <c r="L86" s="172">
        <f>M86*N86*O86</f>
        <v>0</v>
      </c>
      <c r="M86" s="321"/>
      <c r="N86" s="322"/>
      <c r="O86" s="323"/>
    </row>
    <row r="87" spans="1:15">
      <c r="B87" s="105" t="s">
        <v>57</v>
      </c>
      <c r="C87" s="107" t="s">
        <v>13</v>
      </c>
      <c r="D87" s="478"/>
      <c r="E87" s="479"/>
      <c r="F87" s="147"/>
      <c r="G87" s="148"/>
      <c r="H87" s="149"/>
      <c r="I87" s="147">
        <f t="shared" ref="I87" si="36">SUM(I88:I90)</f>
        <v>1800000</v>
      </c>
      <c r="J87" s="147">
        <f>SUM(J88:J90)</f>
        <v>-1800000</v>
      </c>
      <c r="K87" s="147"/>
      <c r="L87" s="171">
        <f t="shared" ref="L87" si="37">SUM(L88:L90)</f>
        <v>0</v>
      </c>
      <c r="M87" s="315"/>
      <c r="N87" s="316"/>
      <c r="O87" s="317"/>
    </row>
    <row r="88" spans="1:15">
      <c r="B88" s="69"/>
      <c r="C88" s="70" t="s">
        <v>56</v>
      </c>
      <c r="D88" s="465"/>
      <c r="E88" s="466"/>
      <c r="F88" s="185">
        <v>900000</v>
      </c>
      <c r="G88" s="186">
        <v>1</v>
      </c>
      <c r="H88" s="187">
        <v>2</v>
      </c>
      <c r="I88" s="142">
        <f t="shared" ref="I88:I90" si="38">F88*G88*H88</f>
        <v>1800000</v>
      </c>
      <c r="J88" s="142">
        <f>L88-I88</f>
        <v>-1800000</v>
      </c>
      <c r="K88" s="142"/>
      <c r="L88" s="172">
        <f>M88*N88*O88</f>
        <v>0</v>
      </c>
      <c r="M88" s="318"/>
      <c r="N88" s="319"/>
      <c r="O88" s="320"/>
    </row>
    <row r="89" spans="1:15">
      <c r="B89" s="69"/>
      <c r="C89" s="70"/>
      <c r="D89" s="465"/>
      <c r="E89" s="466"/>
      <c r="F89" s="185"/>
      <c r="G89" s="186"/>
      <c r="H89" s="187"/>
      <c r="I89" s="142">
        <f t="shared" si="38"/>
        <v>0</v>
      </c>
      <c r="J89" s="142">
        <f>L89-I89</f>
        <v>0</v>
      </c>
      <c r="K89" s="142"/>
      <c r="L89" s="172">
        <f t="shared" ref="L89:L90" si="39">M89*N89*O89</f>
        <v>0</v>
      </c>
      <c r="M89" s="318"/>
      <c r="N89" s="319"/>
      <c r="O89" s="320"/>
    </row>
    <row r="90" spans="1:15" ht="14.25" thickBot="1">
      <c r="B90" s="71"/>
      <c r="C90" s="72"/>
      <c r="D90" s="480"/>
      <c r="E90" s="481"/>
      <c r="F90" s="191"/>
      <c r="G90" s="192"/>
      <c r="H90" s="193"/>
      <c r="I90" s="143">
        <f t="shared" si="38"/>
        <v>0</v>
      </c>
      <c r="J90" s="143">
        <f>L90-I90</f>
        <v>0</v>
      </c>
      <c r="K90" s="143"/>
      <c r="L90" s="172">
        <f t="shared" si="39"/>
        <v>0</v>
      </c>
      <c r="M90" s="324"/>
      <c r="N90" s="325"/>
      <c r="O90" s="326"/>
    </row>
    <row r="91" spans="1:15">
      <c r="B91" s="105" t="s">
        <v>24</v>
      </c>
      <c r="C91" s="108" t="s">
        <v>13</v>
      </c>
      <c r="D91" s="506"/>
      <c r="E91" s="512"/>
      <c r="F91" s="151"/>
      <c r="G91" s="152"/>
      <c r="H91" s="153"/>
      <c r="I91" s="151">
        <f>I92+I96</f>
        <v>10000000</v>
      </c>
      <c r="J91" s="151">
        <f>J92+J96</f>
        <v>-10000000</v>
      </c>
      <c r="K91" s="151"/>
      <c r="L91" s="173">
        <f>L92+L96</f>
        <v>0</v>
      </c>
      <c r="M91" s="327"/>
      <c r="N91" s="328"/>
      <c r="O91" s="329"/>
    </row>
    <row r="92" spans="1:15">
      <c r="B92" s="73" t="s">
        <v>58</v>
      </c>
      <c r="C92" s="109" t="s">
        <v>13</v>
      </c>
      <c r="D92" s="513"/>
      <c r="E92" s="514"/>
      <c r="F92" s="154"/>
      <c r="G92" s="155"/>
      <c r="H92" s="156"/>
      <c r="I92" s="154">
        <f t="shared" ref="I92" si="40">SUM(I93:I95)</f>
        <v>2000000</v>
      </c>
      <c r="J92" s="154">
        <f>SUM(J93:J95)</f>
        <v>-2000000</v>
      </c>
      <c r="K92" s="154"/>
      <c r="L92" s="174">
        <f>SUM(L93:L95)</f>
        <v>0</v>
      </c>
      <c r="M92" s="330"/>
      <c r="N92" s="331"/>
      <c r="O92" s="332"/>
    </row>
    <row r="93" spans="1:15">
      <c r="B93" s="69"/>
      <c r="C93" s="194" t="s">
        <v>417</v>
      </c>
      <c r="D93" s="465" t="s">
        <v>83</v>
      </c>
      <c r="E93" s="466"/>
      <c r="F93" s="185">
        <v>100000</v>
      </c>
      <c r="G93" s="186">
        <v>10</v>
      </c>
      <c r="H93" s="187">
        <v>2</v>
      </c>
      <c r="I93" s="142">
        <f t="shared" ref="I93:I95" si="41">F93*G93*H93</f>
        <v>2000000</v>
      </c>
      <c r="J93" s="142">
        <f>L93-I93</f>
        <v>-2000000</v>
      </c>
      <c r="K93" s="142"/>
      <c r="L93" s="172">
        <f>M93*N93*O93</f>
        <v>0</v>
      </c>
      <c r="M93" s="318"/>
      <c r="N93" s="319"/>
      <c r="O93" s="320"/>
    </row>
    <row r="94" spans="1:15">
      <c r="B94" s="69"/>
      <c r="C94" s="194" t="s">
        <v>59</v>
      </c>
      <c r="D94" s="465" t="s">
        <v>84</v>
      </c>
      <c r="E94" s="466"/>
      <c r="F94" s="185"/>
      <c r="G94" s="186"/>
      <c r="H94" s="187"/>
      <c r="I94" s="142">
        <f t="shared" si="41"/>
        <v>0</v>
      </c>
      <c r="J94" s="142">
        <f>L94-I94</f>
        <v>0</v>
      </c>
      <c r="K94" s="142"/>
      <c r="L94" s="172">
        <f t="shared" ref="L94:L95" si="42">M94*N94*O94</f>
        <v>0</v>
      </c>
      <c r="M94" s="318"/>
      <c r="N94" s="319"/>
      <c r="O94" s="320"/>
    </row>
    <row r="95" spans="1:15" ht="14.25" thickBot="1">
      <c r="B95" s="74"/>
      <c r="C95" s="195" t="s">
        <v>59</v>
      </c>
      <c r="D95" s="517" t="s">
        <v>85</v>
      </c>
      <c r="E95" s="518"/>
      <c r="F95" s="191"/>
      <c r="G95" s="192"/>
      <c r="H95" s="193"/>
      <c r="I95" s="157">
        <f t="shared" si="41"/>
        <v>0</v>
      </c>
      <c r="J95" s="157">
        <f>L95-I95</f>
        <v>0</v>
      </c>
      <c r="K95" s="157"/>
      <c r="L95" s="172">
        <f t="shared" si="42"/>
        <v>0</v>
      </c>
      <c r="M95" s="324"/>
      <c r="N95" s="325"/>
      <c r="O95" s="326"/>
    </row>
    <row r="96" spans="1:15">
      <c r="B96" s="69" t="s">
        <v>60</v>
      </c>
      <c r="C96" s="110" t="s">
        <v>13</v>
      </c>
      <c r="D96" s="513"/>
      <c r="E96" s="514"/>
      <c r="F96" s="158"/>
      <c r="G96" s="159"/>
      <c r="H96" s="160"/>
      <c r="I96" s="161">
        <f t="shared" ref="I96" si="43">SUM(I97:I99)</f>
        <v>8000000</v>
      </c>
      <c r="J96" s="161">
        <f>SUM(J97:J99)</f>
        <v>-8000000</v>
      </c>
      <c r="K96" s="161"/>
      <c r="L96" s="175">
        <f>SUM(L97:L99)</f>
        <v>0</v>
      </c>
      <c r="M96" s="330"/>
      <c r="N96" s="331"/>
      <c r="O96" s="332"/>
    </row>
    <row r="97" spans="2:15">
      <c r="B97" s="69"/>
      <c r="C97" s="194" t="s">
        <v>418</v>
      </c>
      <c r="D97" s="465" t="s">
        <v>83</v>
      </c>
      <c r="E97" s="466"/>
      <c r="F97" s="185">
        <v>200000</v>
      </c>
      <c r="G97" s="186">
        <v>20</v>
      </c>
      <c r="H97" s="187">
        <v>2</v>
      </c>
      <c r="I97" s="142">
        <f t="shared" ref="I97:I99" si="44">F97*G97*H97</f>
        <v>8000000</v>
      </c>
      <c r="J97" s="142">
        <f>L97-I97</f>
        <v>-8000000</v>
      </c>
      <c r="K97" s="142"/>
      <c r="L97" s="172">
        <f>M97*N97*O97</f>
        <v>0</v>
      </c>
      <c r="M97" s="318"/>
      <c r="N97" s="319">
        <f>G70</f>
        <v>30</v>
      </c>
      <c r="O97" s="320">
        <f>I70</f>
        <v>2</v>
      </c>
    </row>
    <row r="98" spans="2:15">
      <c r="B98" s="69"/>
      <c r="C98" s="194" t="s">
        <v>59</v>
      </c>
      <c r="D98" s="465" t="s">
        <v>84</v>
      </c>
      <c r="E98" s="466"/>
      <c r="F98" s="185"/>
      <c r="G98" s="186"/>
      <c r="H98" s="187"/>
      <c r="I98" s="142">
        <f t="shared" si="44"/>
        <v>0</v>
      </c>
      <c r="J98" s="142"/>
      <c r="K98" s="142"/>
      <c r="L98" s="172">
        <f t="shared" ref="L98:L99" si="45">M98*N98*O98</f>
        <v>0</v>
      </c>
      <c r="M98" s="318"/>
      <c r="N98" s="319">
        <f>G70</f>
        <v>30</v>
      </c>
      <c r="O98" s="320">
        <f>I70</f>
        <v>2</v>
      </c>
    </row>
    <row r="99" spans="2:15" ht="14.25" thickBot="1">
      <c r="B99" s="71"/>
      <c r="C99" s="196" t="s">
        <v>59</v>
      </c>
      <c r="D99" s="517" t="s">
        <v>85</v>
      </c>
      <c r="E99" s="518"/>
      <c r="F99" s="185"/>
      <c r="G99" s="186"/>
      <c r="H99" s="187"/>
      <c r="I99" s="143">
        <f t="shared" si="44"/>
        <v>0</v>
      </c>
      <c r="J99" s="143">
        <f>L99-I99</f>
        <v>0</v>
      </c>
      <c r="K99" s="143"/>
      <c r="L99" s="172">
        <f t="shared" si="45"/>
        <v>0</v>
      </c>
      <c r="M99" s="318"/>
      <c r="N99" s="319"/>
      <c r="O99" s="320"/>
    </row>
    <row r="100" spans="2:15">
      <c r="B100" s="105" t="s">
        <v>61</v>
      </c>
      <c r="C100" s="108" t="s">
        <v>13</v>
      </c>
      <c r="D100" s="493"/>
      <c r="E100" s="494"/>
      <c r="F100" s="151"/>
      <c r="G100" s="152"/>
      <c r="H100" s="153"/>
      <c r="I100" s="151">
        <f>I101+I105</f>
        <v>160000</v>
      </c>
      <c r="J100" s="151">
        <f>J101+J105</f>
        <v>-160000</v>
      </c>
      <c r="K100" s="151"/>
      <c r="L100" s="173">
        <f>L101+L105</f>
        <v>0</v>
      </c>
      <c r="M100" s="327"/>
      <c r="N100" s="328"/>
      <c r="O100" s="329"/>
    </row>
    <row r="101" spans="2:15">
      <c r="B101" s="130" t="s">
        <v>25</v>
      </c>
      <c r="C101" s="131" t="s">
        <v>13</v>
      </c>
      <c r="D101" s="489"/>
      <c r="E101" s="490"/>
      <c r="F101" s="162"/>
      <c r="G101" s="163"/>
      <c r="H101" s="164"/>
      <c r="I101" s="162">
        <f>SUM(I102:I104)</f>
        <v>160000</v>
      </c>
      <c r="J101" s="162">
        <f>SUM(J102:J104)</f>
        <v>-160000</v>
      </c>
      <c r="K101" s="162"/>
      <c r="L101" s="176">
        <f>SUM(L102:L104)</f>
        <v>0</v>
      </c>
      <c r="M101" s="333"/>
      <c r="N101" s="334"/>
      <c r="O101" s="335"/>
    </row>
    <row r="102" spans="2:15">
      <c r="B102" s="69"/>
      <c r="C102" s="214" t="s">
        <v>417</v>
      </c>
      <c r="D102" s="487"/>
      <c r="E102" s="488"/>
      <c r="F102" s="197">
        <v>80000</v>
      </c>
      <c r="G102" s="198">
        <v>1</v>
      </c>
      <c r="H102" s="199">
        <v>2</v>
      </c>
      <c r="I102" s="165">
        <f t="shared" ref="I102:I104" si="46">F102*G102*H102</f>
        <v>160000</v>
      </c>
      <c r="J102" s="165">
        <f>L102-I102</f>
        <v>-160000</v>
      </c>
      <c r="K102" s="165"/>
      <c r="L102" s="177">
        <f>M102*N102*O102</f>
        <v>0</v>
      </c>
      <c r="M102" s="336"/>
      <c r="N102" s="337"/>
      <c r="O102" s="338"/>
    </row>
    <row r="103" spans="2:15">
      <c r="B103" s="69"/>
      <c r="C103" s="212"/>
      <c r="D103" s="465"/>
      <c r="E103" s="484"/>
      <c r="F103" s="185"/>
      <c r="G103" s="186"/>
      <c r="H103" s="187"/>
      <c r="I103" s="142">
        <f t="shared" si="46"/>
        <v>0</v>
      </c>
      <c r="J103" s="142">
        <f>L103-I103</f>
        <v>0</v>
      </c>
      <c r="K103" s="142"/>
      <c r="L103" s="177">
        <f t="shared" ref="L103:L104" si="47">M103*N103*O103</f>
        <v>0</v>
      </c>
      <c r="M103" s="318"/>
      <c r="N103" s="319"/>
      <c r="O103" s="320"/>
    </row>
    <row r="104" spans="2:15">
      <c r="B104" s="69"/>
      <c r="C104" s="213"/>
      <c r="D104" s="491"/>
      <c r="E104" s="492"/>
      <c r="F104" s="191"/>
      <c r="G104" s="192"/>
      <c r="H104" s="193"/>
      <c r="I104" s="150">
        <f t="shared" si="46"/>
        <v>0</v>
      </c>
      <c r="J104" s="150">
        <f>L104-I104</f>
        <v>0</v>
      </c>
      <c r="K104" s="150"/>
      <c r="L104" s="177">
        <f t="shared" si="47"/>
        <v>0</v>
      </c>
      <c r="M104" s="324"/>
      <c r="N104" s="325"/>
      <c r="O104" s="326"/>
    </row>
    <row r="105" spans="2:15">
      <c r="B105" s="130" t="s">
        <v>62</v>
      </c>
      <c r="C105" s="131" t="s">
        <v>13</v>
      </c>
      <c r="D105" s="489"/>
      <c r="E105" s="490"/>
      <c r="F105" s="162"/>
      <c r="G105" s="163"/>
      <c r="H105" s="164"/>
      <c r="I105" s="162">
        <f>SUM(I106:I108)</f>
        <v>0</v>
      </c>
      <c r="J105" s="162">
        <f>SUM(J106:J108)</f>
        <v>0</v>
      </c>
      <c r="K105" s="162"/>
      <c r="L105" s="176">
        <f>SUM(L106:L108)</f>
        <v>0</v>
      </c>
      <c r="M105" s="333"/>
      <c r="N105" s="334"/>
      <c r="O105" s="335"/>
    </row>
    <row r="106" spans="2:15">
      <c r="B106" s="69"/>
      <c r="C106" s="200"/>
      <c r="D106" s="487"/>
      <c r="E106" s="488"/>
      <c r="F106" s="197"/>
      <c r="G106" s="198"/>
      <c r="H106" s="199">
        <v>2</v>
      </c>
      <c r="I106" s="165">
        <f>F106*G106*H106</f>
        <v>0</v>
      </c>
      <c r="J106" s="165">
        <f>L106-I106</f>
        <v>0</v>
      </c>
      <c r="K106" s="165"/>
      <c r="L106" s="177">
        <f>M106*N106*O106</f>
        <v>0</v>
      </c>
      <c r="M106" s="336"/>
      <c r="N106" s="337"/>
      <c r="O106" s="338"/>
    </row>
    <row r="107" spans="2:15">
      <c r="B107" s="69"/>
      <c r="C107" s="201"/>
      <c r="D107" s="465"/>
      <c r="E107" s="484"/>
      <c r="F107" s="185"/>
      <c r="G107" s="186"/>
      <c r="H107" s="187"/>
      <c r="I107" s="142">
        <f t="shared" ref="I107:I108" si="48">F107*G107*H107</f>
        <v>0</v>
      </c>
      <c r="J107" s="142">
        <f>L107-I107</f>
        <v>0</v>
      </c>
      <c r="K107" s="142"/>
      <c r="L107" s="177">
        <f t="shared" ref="L107:L108" si="49">M107*N107*O107</f>
        <v>0</v>
      </c>
      <c r="M107" s="318"/>
      <c r="N107" s="319"/>
      <c r="O107" s="320"/>
    </row>
    <row r="108" spans="2:15" ht="14.25" thickBot="1">
      <c r="B108" s="71"/>
      <c r="C108" s="202"/>
      <c r="D108" s="480"/>
      <c r="E108" s="485"/>
      <c r="F108" s="188"/>
      <c r="G108" s="189"/>
      <c r="H108" s="190"/>
      <c r="I108" s="143">
        <f t="shared" si="48"/>
        <v>0</v>
      </c>
      <c r="J108" s="143">
        <f>L108-I108</f>
        <v>0</v>
      </c>
      <c r="K108" s="143"/>
      <c r="L108" s="177">
        <f t="shared" si="49"/>
        <v>0</v>
      </c>
      <c r="M108" s="321"/>
      <c r="N108" s="322"/>
      <c r="O108" s="323"/>
    </row>
    <row r="109" spans="2:15" ht="30.75" customHeight="1" thickBot="1">
      <c r="B109" s="283" t="s">
        <v>504</v>
      </c>
      <c r="C109" s="107" t="s">
        <v>13</v>
      </c>
      <c r="D109" s="508" t="s">
        <v>26</v>
      </c>
      <c r="E109" s="509"/>
      <c r="F109" s="208">
        <v>9000</v>
      </c>
      <c r="G109" s="209">
        <v>20</v>
      </c>
      <c r="H109" s="210">
        <v>2</v>
      </c>
      <c r="I109" s="147">
        <f>F109*G109*H109</f>
        <v>360000</v>
      </c>
      <c r="J109" s="147">
        <f>L109-I109</f>
        <v>-360000</v>
      </c>
      <c r="K109" s="147"/>
      <c r="L109" s="171">
        <f>M109*N109*O109</f>
        <v>0</v>
      </c>
      <c r="M109" s="339"/>
      <c r="N109" s="340">
        <f>H70</f>
        <v>20</v>
      </c>
      <c r="O109" s="341">
        <f>I70</f>
        <v>2</v>
      </c>
    </row>
    <row r="110" spans="2:15">
      <c r="B110" s="129" t="s">
        <v>28</v>
      </c>
      <c r="C110" s="106" t="s">
        <v>13</v>
      </c>
      <c r="D110" s="506"/>
      <c r="E110" s="507"/>
      <c r="F110" s="144"/>
      <c r="G110" s="145"/>
      <c r="H110" s="146"/>
      <c r="I110" s="144">
        <f t="shared" ref="I110" si="50">SUM(I111:I113)</f>
        <v>2400000</v>
      </c>
      <c r="J110" s="144">
        <f>SUM(J111:J113)</f>
        <v>-2400000</v>
      </c>
      <c r="K110" s="144"/>
      <c r="L110" s="170">
        <f t="shared" ref="L110" si="51">SUM(L111:L113)</f>
        <v>0</v>
      </c>
      <c r="M110" s="342"/>
      <c r="N110" s="343"/>
      <c r="O110" s="344"/>
    </row>
    <row r="111" spans="2:15">
      <c r="B111" s="69"/>
      <c r="C111" s="200"/>
      <c r="D111" s="487"/>
      <c r="E111" s="488"/>
      <c r="F111" s="197">
        <v>60000</v>
      </c>
      <c r="G111" s="198">
        <v>20</v>
      </c>
      <c r="H111" s="199">
        <v>2</v>
      </c>
      <c r="I111" s="165">
        <f t="shared" ref="I111:I112" si="52">F111*G111*H111</f>
        <v>2400000</v>
      </c>
      <c r="J111" s="165">
        <f>L111-I111</f>
        <v>-2400000</v>
      </c>
      <c r="K111" s="165"/>
      <c r="L111" s="177">
        <f>M111*N111*O111</f>
        <v>0</v>
      </c>
      <c r="M111" s="336"/>
      <c r="N111" s="337"/>
      <c r="O111" s="338"/>
    </row>
    <row r="112" spans="2:15">
      <c r="B112" s="69"/>
      <c r="C112" s="201"/>
      <c r="D112" s="465"/>
      <c r="E112" s="484"/>
      <c r="F112" s="185"/>
      <c r="G112" s="186"/>
      <c r="H112" s="187"/>
      <c r="I112" s="142">
        <f t="shared" si="52"/>
        <v>0</v>
      </c>
      <c r="J112" s="142">
        <f>L112-I112</f>
        <v>0</v>
      </c>
      <c r="K112" s="142"/>
      <c r="L112" s="177">
        <f t="shared" ref="L112:L113" si="53">M112*N112*O112</f>
        <v>0</v>
      </c>
      <c r="M112" s="318"/>
      <c r="N112" s="319"/>
      <c r="O112" s="320"/>
    </row>
    <row r="113" spans="1:15" ht="14.25" thickBot="1">
      <c r="B113" s="71"/>
      <c r="C113" s="202"/>
      <c r="D113" s="480"/>
      <c r="E113" s="485"/>
      <c r="F113" s="188"/>
      <c r="G113" s="189"/>
      <c r="H113" s="190"/>
      <c r="I113" s="143">
        <f>F113*G113*H113</f>
        <v>0</v>
      </c>
      <c r="J113" s="143">
        <f>L113-I113</f>
        <v>0</v>
      </c>
      <c r="K113" s="143"/>
      <c r="L113" s="177">
        <f t="shared" si="53"/>
        <v>0</v>
      </c>
      <c r="M113" s="321"/>
      <c r="N113" s="322"/>
      <c r="O113" s="323"/>
    </row>
    <row r="114" spans="1:15">
      <c r="B114" s="105" t="s">
        <v>29</v>
      </c>
      <c r="C114" s="107" t="s">
        <v>13</v>
      </c>
      <c r="D114" s="478" t="s">
        <v>29</v>
      </c>
      <c r="E114" s="486"/>
      <c r="F114" s="147"/>
      <c r="G114" s="148"/>
      <c r="H114" s="149"/>
      <c r="I114" s="147">
        <f t="shared" ref="I114" si="54">SUM(I115:I117)</f>
        <v>800000</v>
      </c>
      <c r="J114" s="147">
        <f>SUM(J115:J117)</f>
        <v>-800000</v>
      </c>
      <c r="K114" s="147"/>
      <c r="L114" s="171">
        <f t="shared" ref="L114" si="55">SUM(L115:L117)</f>
        <v>0</v>
      </c>
      <c r="M114" s="315"/>
      <c r="N114" s="316"/>
      <c r="O114" s="317">
        <f>I70</f>
        <v>2</v>
      </c>
    </row>
    <row r="115" spans="1:15">
      <c r="B115" s="69"/>
      <c r="C115" s="70" t="s">
        <v>63</v>
      </c>
      <c r="D115" s="465"/>
      <c r="E115" s="484"/>
      <c r="F115" s="185">
        <v>20000</v>
      </c>
      <c r="G115" s="186">
        <v>20</v>
      </c>
      <c r="H115" s="187">
        <v>2</v>
      </c>
      <c r="I115" s="142">
        <f t="shared" ref="I115:I117" si="56">F115*G115*H115</f>
        <v>800000</v>
      </c>
      <c r="J115" s="142">
        <f>L115-I115</f>
        <v>-800000</v>
      </c>
      <c r="K115" s="142"/>
      <c r="L115" s="172">
        <f>M115*N115*O115</f>
        <v>0</v>
      </c>
      <c r="M115" s="318"/>
      <c r="N115" s="319">
        <f>H70</f>
        <v>20</v>
      </c>
      <c r="O115" s="320">
        <f>I70</f>
        <v>2</v>
      </c>
    </row>
    <row r="116" spans="1:15">
      <c r="B116" s="69"/>
      <c r="C116" s="70" t="s">
        <v>64</v>
      </c>
      <c r="D116" s="465"/>
      <c r="E116" s="484"/>
      <c r="F116" s="185"/>
      <c r="G116" s="186"/>
      <c r="H116" s="187"/>
      <c r="I116" s="142">
        <f t="shared" si="56"/>
        <v>0</v>
      </c>
      <c r="J116" s="142">
        <f>L116-I116</f>
        <v>0</v>
      </c>
      <c r="K116" s="142"/>
      <c r="L116" s="172">
        <f t="shared" ref="L116:L117" si="57">M116*N116*O116</f>
        <v>0</v>
      </c>
      <c r="M116" s="318"/>
      <c r="N116" s="319"/>
      <c r="O116" s="320"/>
    </row>
    <row r="117" spans="1:15" ht="14.25" thickBot="1">
      <c r="B117" s="71"/>
      <c r="C117" s="72"/>
      <c r="D117" s="480"/>
      <c r="E117" s="485"/>
      <c r="F117" s="188"/>
      <c r="G117" s="189"/>
      <c r="H117" s="190"/>
      <c r="I117" s="143">
        <f t="shared" si="56"/>
        <v>0</v>
      </c>
      <c r="J117" s="143">
        <f>L117-I117</f>
        <v>0</v>
      </c>
      <c r="K117" s="143"/>
      <c r="L117" s="172">
        <f t="shared" si="57"/>
        <v>0</v>
      </c>
      <c r="M117" s="321"/>
      <c r="N117" s="322"/>
      <c r="O117" s="323"/>
    </row>
    <row r="118" spans="1:15">
      <c r="B118" s="129" t="s">
        <v>65</v>
      </c>
      <c r="C118" s="106" t="s">
        <v>13</v>
      </c>
      <c r="D118" s="506"/>
      <c r="E118" s="507"/>
      <c r="F118" s="144"/>
      <c r="G118" s="145"/>
      <c r="H118" s="146"/>
      <c r="I118" s="144">
        <f t="shared" ref="I118" si="58">SUM(I119:I121)</f>
        <v>120000</v>
      </c>
      <c r="J118" s="144">
        <f>SUM(J119:J121)</f>
        <v>-120000</v>
      </c>
      <c r="K118" s="144"/>
      <c r="L118" s="170">
        <f t="shared" ref="L118" si="59">SUM(L119:L121)</f>
        <v>0</v>
      </c>
      <c r="M118" s="342"/>
      <c r="N118" s="343"/>
      <c r="O118" s="344"/>
    </row>
    <row r="119" spans="1:15">
      <c r="B119" s="69"/>
      <c r="C119" s="211" t="s">
        <v>416</v>
      </c>
      <c r="D119" s="487"/>
      <c r="E119" s="488"/>
      <c r="F119" s="197">
        <v>3000</v>
      </c>
      <c r="G119" s="198">
        <v>20</v>
      </c>
      <c r="H119" s="199">
        <v>2</v>
      </c>
      <c r="I119" s="165">
        <f t="shared" ref="I119:I121" si="60">F119*G119*H119</f>
        <v>120000</v>
      </c>
      <c r="J119" s="165">
        <f>L119-I119</f>
        <v>-120000</v>
      </c>
      <c r="K119" s="165"/>
      <c r="L119" s="177">
        <f>M119*N119*O119</f>
        <v>0</v>
      </c>
      <c r="M119" s="336"/>
      <c r="N119" s="337">
        <f>H70</f>
        <v>20</v>
      </c>
      <c r="O119" s="338">
        <f>I70</f>
        <v>2</v>
      </c>
    </row>
    <row r="120" spans="1:15">
      <c r="B120" s="69"/>
      <c r="C120" s="70" t="s">
        <v>34</v>
      </c>
      <c r="D120" s="465"/>
      <c r="E120" s="484"/>
      <c r="F120" s="185"/>
      <c r="G120" s="186"/>
      <c r="H120" s="187"/>
      <c r="I120" s="142">
        <f t="shared" si="60"/>
        <v>0</v>
      </c>
      <c r="J120" s="142">
        <f>L120-I120</f>
        <v>0</v>
      </c>
      <c r="K120" s="142"/>
      <c r="L120" s="177">
        <f t="shared" ref="L120:L121" si="61">M120*N120*O120</f>
        <v>0</v>
      </c>
      <c r="M120" s="336"/>
      <c r="N120" s="319">
        <f>H70</f>
        <v>20</v>
      </c>
      <c r="O120" s="320">
        <f>I70</f>
        <v>2</v>
      </c>
    </row>
    <row r="121" spans="1:15" ht="14.25" thickBot="1">
      <c r="B121" s="71"/>
      <c r="C121" s="72"/>
      <c r="D121" s="480"/>
      <c r="E121" s="485"/>
      <c r="F121" s="188"/>
      <c r="G121" s="189"/>
      <c r="H121" s="190"/>
      <c r="I121" s="143">
        <f t="shared" si="60"/>
        <v>0</v>
      </c>
      <c r="J121" s="143">
        <f>L121-I121</f>
        <v>0</v>
      </c>
      <c r="K121" s="143"/>
      <c r="L121" s="177">
        <f t="shared" si="61"/>
        <v>0</v>
      </c>
      <c r="M121" s="321"/>
      <c r="N121" s="322"/>
      <c r="O121" s="323"/>
    </row>
    <row r="122" spans="1:15">
      <c r="B122" s="105" t="s">
        <v>66</v>
      </c>
      <c r="C122" s="107" t="s">
        <v>13</v>
      </c>
      <c r="D122" s="482">
        <f>I122/(I83+I84+I87+I91+I100+I109+I110+I114+I118)</f>
        <v>7.0198660963659287E-2</v>
      </c>
      <c r="E122" s="483"/>
      <c r="F122" s="147"/>
      <c r="G122" s="148"/>
      <c r="H122" s="149"/>
      <c r="I122" s="147">
        <f t="shared" ref="I122" si="62">SUM(I123:I125)</f>
        <v>1126000</v>
      </c>
      <c r="J122" s="147">
        <f>SUM(J123:J125)</f>
        <v>-1126000</v>
      </c>
      <c r="K122" s="147"/>
      <c r="L122" s="171">
        <f t="shared" ref="L122" si="63">SUM(L123:L125)</f>
        <v>0</v>
      </c>
      <c r="M122" s="315"/>
      <c r="N122" s="316"/>
      <c r="O122" s="317"/>
    </row>
    <row r="123" spans="1:15" ht="16.5" customHeight="1">
      <c r="B123" s="496" t="s">
        <v>79</v>
      </c>
      <c r="C123" s="70" t="s">
        <v>27</v>
      </c>
      <c r="D123" s="465"/>
      <c r="E123" s="484"/>
      <c r="F123" s="185">
        <v>33000</v>
      </c>
      <c r="G123" s="186">
        <v>1</v>
      </c>
      <c r="H123" s="187">
        <v>2</v>
      </c>
      <c r="I123" s="142">
        <f t="shared" ref="I123:I125" si="64">F123*G123*H123</f>
        <v>66000</v>
      </c>
      <c r="J123" s="142">
        <f>L123-I123</f>
        <v>-66000</v>
      </c>
      <c r="K123" s="142"/>
      <c r="L123" s="172">
        <f>M123*N123*O123</f>
        <v>0</v>
      </c>
      <c r="M123" s="318"/>
      <c r="N123" s="319">
        <f>H70</f>
        <v>20</v>
      </c>
      <c r="O123" s="320">
        <f>I70</f>
        <v>2</v>
      </c>
    </row>
    <row r="124" spans="1:15">
      <c r="B124" s="496"/>
      <c r="C124" s="70" t="s">
        <v>30</v>
      </c>
      <c r="D124" s="465"/>
      <c r="E124" s="484"/>
      <c r="F124" s="185">
        <v>30000</v>
      </c>
      <c r="G124" s="186">
        <v>1</v>
      </c>
      <c r="H124" s="187">
        <v>2</v>
      </c>
      <c r="I124" s="142">
        <f t="shared" si="64"/>
        <v>60000</v>
      </c>
      <c r="J124" s="142">
        <f>L124-I124</f>
        <v>-60000</v>
      </c>
      <c r="K124" s="142"/>
      <c r="L124" s="172">
        <f t="shared" ref="L124:L125" si="65">M124*N124*O124</f>
        <v>0</v>
      </c>
      <c r="M124" s="318"/>
      <c r="N124" s="319">
        <f>H70</f>
        <v>20</v>
      </c>
      <c r="O124" s="320">
        <f>I70</f>
        <v>2</v>
      </c>
    </row>
    <row r="125" spans="1:15" ht="19.5" customHeight="1" thickBot="1">
      <c r="B125" s="497"/>
      <c r="C125" s="72" t="s">
        <v>33</v>
      </c>
      <c r="D125" s="480"/>
      <c r="E125" s="485"/>
      <c r="F125" s="188">
        <v>500000</v>
      </c>
      <c r="G125" s="189">
        <v>1</v>
      </c>
      <c r="H125" s="190">
        <v>2</v>
      </c>
      <c r="I125" s="143">
        <f t="shared" si="64"/>
        <v>1000000</v>
      </c>
      <c r="J125" s="143">
        <f>L125-I125</f>
        <v>-1000000</v>
      </c>
      <c r="K125" s="143"/>
      <c r="L125" s="172">
        <f t="shared" si="65"/>
        <v>0</v>
      </c>
      <c r="M125" s="321"/>
      <c r="N125" s="322"/>
      <c r="O125" s="323"/>
    </row>
    <row r="126" spans="1:15" ht="18" customHeight="1">
      <c r="B126" s="124" t="s">
        <v>412</v>
      </c>
      <c r="C126" s="125" t="s">
        <v>23</v>
      </c>
      <c r="D126" s="510"/>
      <c r="E126" s="511"/>
      <c r="F126" s="126"/>
      <c r="G126" s="127"/>
      <c r="H126" s="128"/>
      <c r="I126" s="126">
        <f>SUM(I127:I130)</f>
        <v>1300000</v>
      </c>
      <c r="J126" s="126">
        <f>SUM(J127:J130)</f>
        <v>-1300000</v>
      </c>
      <c r="K126" s="126"/>
      <c r="L126" s="178">
        <f>SUM(L127:L130)</f>
        <v>0</v>
      </c>
      <c r="M126" s="345"/>
      <c r="N126" s="346"/>
      <c r="O126" s="347"/>
    </row>
    <row r="127" spans="1:15">
      <c r="A127" t="str">
        <f>B70&amp;"식비"</f>
        <v>2식비</v>
      </c>
      <c r="B127" s="111"/>
      <c r="C127" s="110" t="s">
        <v>67</v>
      </c>
      <c r="D127" s="487"/>
      <c r="E127" s="488"/>
      <c r="F127" s="197">
        <v>15000</v>
      </c>
      <c r="G127" s="198">
        <v>20</v>
      </c>
      <c r="H127" s="199">
        <v>2</v>
      </c>
      <c r="I127" s="161">
        <f t="shared" ref="I127:I130" si="66">F127*G127*H127</f>
        <v>600000</v>
      </c>
      <c r="J127" s="161">
        <f>L127-I127</f>
        <v>-600000</v>
      </c>
      <c r="K127" s="161"/>
      <c r="L127" s="175">
        <f>M127*N127*O127</f>
        <v>0</v>
      </c>
      <c r="M127" s="336"/>
      <c r="N127" s="337">
        <f>H70</f>
        <v>20</v>
      </c>
      <c r="O127" s="338">
        <f>I70</f>
        <v>2</v>
      </c>
    </row>
    <row r="128" spans="1:15">
      <c r="A128" t="str">
        <f>B70&amp;"숙박비"</f>
        <v>2숙박비</v>
      </c>
      <c r="B128" s="111"/>
      <c r="C128" s="112" t="s">
        <v>80</v>
      </c>
      <c r="D128" s="465"/>
      <c r="E128" s="484"/>
      <c r="F128" s="191"/>
      <c r="G128" s="192"/>
      <c r="H128" s="193"/>
      <c r="I128" s="166">
        <f t="shared" si="66"/>
        <v>0</v>
      </c>
      <c r="J128" s="166">
        <f>L128-I128</f>
        <v>0</v>
      </c>
      <c r="K128" s="166"/>
      <c r="L128" s="175">
        <f t="shared" ref="L128:L130" si="67">M128*N128*O128</f>
        <v>0</v>
      </c>
      <c r="M128" s="324"/>
      <c r="N128" s="325"/>
      <c r="O128" s="326"/>
    </row>
    <row r="129" spans="1:15">
      <c r="A129" t="str">
        <f>B70&amp;"수당"</f>
        <v>2수당</v>
      </c>
      <c r="B129" s="111"/>
      <c r="C129" s="112" t="s">
        <v>20</v>
      </c>
      <c r="D129" s="203"/>
      <c r="E129" s="204"/>
      <c r="F129" s="191">
        <v>300000</v>
      </c>
      <c r="G129" s="192">
        <v>1</v>
      </c>
      <c r="H129" s="193">
        <v>1</v>
      </c>
      <c r="I129" s="166">
        <f t="shared" si="66"/>
        <v>300000</v>
      </c>
      <c r="J129" s="166">
        <f>L129-I129</f>
        <v>-300000</v>
      </c>
      <c r="K129" s="166"/>
      <c r="L129" s="175">
        <f t="shared" si="67"/>
        <v>0</v>
      </c>
      <c r="M129" s="324"/>
      <c r="N129" s="325"/>
      <c r="O129" s="326"/>
    </row>
    <row r="130" spans="1:15" ht="14.25" thickBot="1">
      <c r="A130" t="str">
        <f>B70&amp;"임금"</f>
        <v>2임금</v>
      </c>
      <c r="B130" s="113"/>
      <c r="C130" s="114" t="s">
        <v>81</v>
      </c>
      <c r="D130" s="480"/>
      <c r="E130" s="485"/>
      <c r="F130" s="188">
        <v>400000</v>
      </c>
      <c r="G130" s="189">
        <v>1</v>
      </c>
      <c r="H130" s="190">
        <v>1</v>
      </c>
      <c r="I130" s="167">
        <f t="shared" si="66"/>
        <v>400000</v>
      </c>
      <c r="J130" s="167">
        <f>L130-I130</f>
        <v>-400000</v>
      </c>
      <c r="K130" s="167"/>
      <c r="L130" s="179">
        <f t="shared" si="67"/>
        <v>0</v>
      </c>
      <c r="M130" s="321"/>
      <c r="N130" s="322">
        <f>H70</f>
        <v>20</v>
      </c>
      <c r="O130" s="323">
        <f>I70</f>
        <v>2</v>
      </c>
    </row>
    <row r="131" spans="1:15" ht="37.9" customHeight="1">
      <c r="B131" s="362" t="s">
        <v>533</v>
      </c>
      <c r="C131" s="363" t="s">
        <v>532</v>
      </c>
      <c r="D131" s="362"/>
      <c r="E131" s="362" t="s">
        <v>529</v>
      </c>
      <c r="F131" s="362"/>
      <c r="G131" s="362" t="s">
        <v>528</v>
      </c>
      <c r="H131" s="362"/>
      <c r="I131" s="362" t="s">
        <v>534</v>
      </c>
      <c r="J131" s="362"/>
      <c r="K131" s="362" t="s">
        <v>535</v>
      </c>
      <c r="L131" s="362"/>
    </row>
    <row r="132" spans="1:15" ht="37.9" customHeight="1">
      <c r="B132" s="362" t="s">
        <v>533</v>
      </c>
      <c r="C132" s="363" t="s">
        <v>532</v>
      </c>
      <c r="D132" s="362"/>
      <c r="E132" s="362" t="s">
        <v>529</v>
      </c>
      <c r="F132" s="362"/>
      <c r="G132" s="362" t="s">
        <v>528</v>
      </c>
      <c r="H132" s="362"/>
      <c r="I132" s="362" t="s">
        <v>534</v>
      </c>
      <c r="J132" s="362"/>
      <c r="K132" s="362" t="s">
        <v>535</v>
      </c>
      <c r="L132" s="362"/>
    </row>
    <row r="133" spans="1:15" ht="37.9" customHeight="1" thickBot="1">
      <c r="B133" s="362" t="s">
        <v>533</v>
      </c>
      <c r="C133" s="363" t="s">
        <v>532</v>
      </c>
      <c r="D133" s="362"/>
      <c r="E133" s="362"/>
      <c r="F133" s="362"/>
      <c r="G133" s="362"/>
      <c r="H133" s="362"/>
      <c r="I133" s="362"/>
      <c r="J133" s="362"/>
      <c r="K133" s="362"/>
    </row>
    <row r="134" spans="1:15" ht="33.75" customHeight="1">
      <c r="B134" s="123" t="s">
        <v>68</v>
      </c>
      <c r="C134" s="515" t="s">
        <v>42</v>
      </c>
      <c r="D134" s="515"/>
      <c r="E134" s="96" t="s">
        <v>409</v>
      </c>
      <c r="F134" s="96" t="s">
        <v>43</v>
      </c>
      <c r="G134" s="96" t="s">
        <v>44</v>
      </c>
      <c r="H134" s="96" t="s">
        <v>45</v>
      </c>
      <c r="I134" s="96" t="s">
        <v>46</v>
      </c>
      <c r="J134" s="96" t="s">
        <v>47</v>
      </c>
      <c r="K134" s="135"/>
      <c r="L134" s="65"/>
    </row>
    <row r="135" spans="1:15" ht="24.75" customHeight="1" thickBot="1">
      <c r="B135" s="288">
        <f>B70+1</f>
        <v>3</v>
      </c>
      <c r="C135" s="516" t="s">
        <v>419</v>
      </c>
      <c r="D135" s="516"/>
      <c r="E135" s="141" t="s">
        <v>410</v>
      </c>
      <c r="F135" s="141">
        <v>3</v>
      </c>
      <c r="G135" s="215">
        <v>15</v>
      </c>
      <c r="H135" s="141">
        <v>20</v>
      </c>
      <c r="I135" s="141">
        <v>1</v>
      </c>
      <c r="J135" s="104">
        <f>H135*I135</f>
        <v>20</v>
      </c>
      <c r="K135" s="136"/>
      <c r="L135" s="66"/>
    </row>
    <row r="136" spans="1:15" ht="14.25" thickBot="1">
      <c r="B136" s="64"/>
      <c r="C136" s="64"/>
      <c r="D136" s="64"/>
      <c r="E136" s="64"/>
      <c r="F136" s="64"/>
      <c r="G136" s="64"/>
      <c r="H136" s="64"/>
      <c r="I136" s="64"/>
      <c r="J136" s="64"/>
      <c r="K136" s="137"/>
      <c r="L136" s="64"/>
    </row>
    <row r="137" spans="1:15" ht="18.75" customHeight="1">
      <c r="B137" s="504" t="s">
        <v>78</v>
      </c>
      <c r="C137" s="505"/>
      <c r="D137" s="505"/>
      <c r="E137" s="463" t="s">
        <v>404</v>
      </c>
      <c r="F137" s="505"/>
      <c r="G137" s="498" t="s">
        <v>82</v>
      </c>
      <c r="H137" s="463" t="s">
        <v>405</v>
      </c>
      <c r="I137" s="463" t="s">
        <v>406</v>
      </c>
      <c r="J137" s="459" t="s">
        <v>403</v>
      </c>
      <c r="K137" s="138"/>
      <c r="L137" s="64"/>
    </row>
    <row r="138" spans="1:15" ht="47.25" customHeight="1">
      <c r="B138" s="97" t="s">
        <v>22</v>
      </c>
      <c r="C138" s="98" t="s">
        <v>23</v>
      </c>
      <c r="D138" s="216" t="s">
        <v>420</v>
      </c>
      <c r="E138" s="464"/>
      <c r="F138" s="464"/>
      <c r="G138" s="499"/>
      <c r="H138" s="464"/>
      <c r="I138" s="464"/>
      <c r="J138" s="460"/>
      <c r="K138" s="139"/>
      <c r="L138" s="64"/>
    </row>
    <row r="139" spans="1:15" ht="18" customHeight="1">
      <c r="B139" s="67" t="s">
        <v>23</v>
      </c>
      <c r="C139" s="121">
        <f>SUM(C140:C141)</f>
        <v>0</v>
      </c>
      <c r="D139" s="502">
        <f>ROUNDDOWN(C140/G135/J135,0)</f>
        <v>0</v>
      </c>
      <c r="E139" s="469" t="s">
        <v>438</v>
      </c>
      <c r="F139" s="469"/>
      <c r="G139" s="469">
        <v>6</v>
      </c>
      <c r="H139" s="471">
        <v>190306</v>
      </c>
      <c r="I139" s="474">
        <v>6850</v>
      </c>
      <c r="J139" s="461">
        <f>D139/I139</f>
        <v>0</v>
      </c>
      <c r="K139" s="140"/>
      <c r="L139" s="64"/>
    </row>
    <row r="140" spans="1:15" ht="18" customHeight="1">
      <c r="B140" s="67" t="s">
        <v>415</v>
      </c>
      <c r="C140" s="121">
        <f>L147</f>
        <v>0</v>
      </c>
      <c r="D140" s="502"/>
      <c r="E140" s="469"/>
      <c r="F140" s="469"/>
      <c r="G140" s="469"/>
      <c r="H140" s="472"/>
      <c r="I140" s="474"/>
      <c r="J140" s="461"/>
      <c r="K140" s="140"/>
      <c r="L140" s="64"/>
    </row>
    <row r="141" spans="1:15" ht="18" customHeight="1" thickBot="1">
      <c r="B141" s="68" t="s">
        <v>414</v>
      </c>
      <c r="C141" s="122">
        <f>L191</f>
        <v>0</v>
      </c>
      <c r="D141" s="503"/>
      <c r="E141" s="470"/>
      <c r="F141" s="470"/>
      <c r="G141" s="470"/>
      <c r="H141" s="473"/>
      <c r="I141" s="475"/>
      <c r="J141" s="462"/>
      <c r="K141" s="140"/>
      <c r="L141" s="64"/>
    </row>
    <row r="142" spans="1:15" ht="18" customHeight="1">
      <c r="B142" s="180"/>
      <c r="C142" s="205"/>
      <c r="D142" s="206"/>
      <c r="E142" s="181"/>
      <c r="F142" s="181"/>
      <c r="G142" s="181"/>
      <c r="H142" s="183"/>
      <c r="I142" s="184"/>
      <c r="J142" s="207"/>
      <c r="K142" s="182"/>
      <c r="L142" s="64"/>
    </row>
    <row r="143" spans="1:15" ht="14.25" thickBot="1"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1:15" ht="19.5" customHeight="1" thickBot="1">
      <c r="B144" s="64"/>
      <c r="C144" s="64"/>
      <c r="D144" s="64"/>
      <c r="E144" s="64"/>
      <c r="F144" s="289" t="s">
        <v>74</v>
      </c>
      <c r="G144" s="290"/>
      <c r="H144" s="290"/>
      <c r="I144" s="292"/>
      <c r="J144" s="293" t="s">
        <v>35</v>
      </c>
      <c r="K144" s="294"/>
      <c r="L144" s="295" t="s">
        <v>76</v>
      </c>
      <c r="M144" s="310"/>
      <c r="N144" s="310"/>
      <c r="O144" s="115"/>
    </row>
    <row r="145" spans="1:15" ht="18.75" customHeight="1" thickBot="1">
      <c r="B145" s="75" t="s">
        <v>31</v>
      </c>
      <c r="C145" s="76" t="s">
        <v>50</v>
      </c>
      <c r="D145" s="467" t="s">
        <v>51</v>
      </c>
      <c r="E145" s="468"/>
      <c r="F145" s="75" t="s">
        <v>52</v>
      </c>
      <c r="G145" s="76" t="s">
        <v>53</v>
      </c>
      <c r="H145" s="77" t="s">
        <v>21</v>
      </c>
      <c r="I145" s="75" t="s">
        <v>48</v>
      </c>
      <c r="J145" s="132" t="s">
        <v>407</v>
      </c>
      <c r="K145" s="132" t="s">
        <v>408</v>
      </c>
      <c r="L145" s="134" t="s">
        <v>48</v>
      </c>
      <c r="M145" s="295" t="s">
        <v>52</v>
      </c>
      <c r="N145" s="295" t="s">
        <v>53</v>
      </c>
      <c r="O145" s="295" t="s">
        <v>21</v>
      </c>
    </row>
    <row r="146" spans="1:15" ht="21" customHeight="1" thickBot="1">
      <c r="B146" s="78" t="s">
        <v>23</v>
      </c>
      <c r="C146" s="79"/>
      <c r="D146" s="467"/>
      <c r="E146" s="468"/>
      <c r="F146" s="80"/>
      <c r="G146" s="81"/>
      <c r="H146" s="82"/>
      <c r="I146" s="83">
        <f>I147+I191</f>
        <v>18466192</v>
      </c>
      <c r="J146" s="133"/>
      <c r="K146" s="133"/>
      <c r="L146" s="168">
        <f>L147+L191</f>
        <v>0</v>
      </c>
      <c r="M146" s="80"/>
      <c r="N146" s="81"/>
      <c r="O146" s="82"/>
    </row>
    <row r="147" spans="1:15" ht="21.75" customHeight="1" thickBot="1">
      <c r="A147" t="str">
        <f>B135&amp;"훈련비"</f>
        <v>3훈련비</v>
      </c>
      <c r="B147" s="99" t="s">
        <v>413</v>
      </c>
      <c r="C147" s="100" t="s">
        <v>23</v>
      </c>
      <c r="D147" s="500"/>
      <c r="E147" s="501"/>
      <c r="F147" s="101"/>
      <c r="G147" s="102"/>
      <c r="H147" s="103"/>
      <c r="I147" s="101">
        <f>I148+I149+I152+I156+I165+I174+I175+I179+I183+I187</f>
        <v>17166192</v>
      </c>
      <c r="J147" s="101">
        <f>J148+J149+J152+J156+J165+J174+J175+J179+J183+J187</f>
        <v>-17166192</v>
      </c>
      <c r="K147" s="101"/>
      <c r="L147" s="169">
        <f>L148+L149+L152+L156+L165+L174+L175+L179+L183+L187</f>
        <v>0</v>
      </c>
      <c r="M147" s="101"/>
      <c r="N147" s="102"/>
      <c r="O147" s="311"/>
    </row>
    <row r="148" spans="1:15" ht="14.25" thickBot="1">
      <c r="B148" s="105" t="s">
        <v>54</v>
      </c>
      <c r="C148" s="106" t="s">
        <v>13</v>
      </c>
      <c r="D148" s="476" t="s">
        <v>54</v>
      </c>
      <c r="E148" s="477"/>
      <c r="F148" s="280">
        <v>12506</v>
      </c>
      <c r="G148" s="281">
        <v>16</v>
      </c>
      <c r="H148" s="282">
        <v>2</v>
      </c>
      <c r="I148" s="144">
        <f>F148*G148*H148</f>
        <v>400192</v>
      </c>
      <c r="J148" s="144">
        <f>L148-I148</f>
        <v>-400192</v>
      </c>
      <c r="K148" s="144"/>
      <c r="L148" s="170">
        <f>M148*N148*O148</f>
        <v>0</v>
      </c>
      <c r="M148" s="312"/>
      <c r="N148" s="313">
        <v>30</v>
      </c>
      <c r="O148" s="314">
        <f>I135</f>
        <v>1</v>
      </c>
    </row>
    <row r="149" spans="1:15">
      <c r="B149" s="105" t="s">
        <v>55</v>
      </c>
      <c r="C149" s="107" t="s">
        <v>13</v>
      </c>
      <c r="D149" s="478"/>
      <c r="E149" s="479"/>
      <c r="F149" s="147"/>
      <c r="G149" s="148"/>
      <c r="H149" s="149"/>
      <c r="I149" s="147">
        <f t="shared" ref="I149" si="68">SUM(I150:I151)</f>
        <v>0</v>
      </c>
      <c r="J149" s="147">
        <f>SUM(J150:J151)</f>
        <v>0</v>
      </c>
      <c r="K149" s="147"/>
      <c r="L149" s="171">
        <f t="shared" ref="L149" si="69">SUM(L150:L151)</f>
        <v>0</v>
      </c>
      <c r="M149" s="315"/>
      <c r="N149" s="316"/>
      <c r="O149" s="317"/>
    </row>
    <row r="150" spans="1:15">
      <c r="B150" s="69"/>
      <c r="C150" s="70" t="s">
        <v>56</v>
      </c>
      <c r="D150" s="465"/>
      <c r="E150" s="466"/>
      <c r="F150" s="185"/>
      <c r="G150" s="186"/>
      <c r="H150" s="187"/>
      <c r="I150" s="142">
        <f>F150*G150*H150</f>
        <v>0</v>
      </c>
      <c r="J150" s="142">
        <f>L150-I150</f>
        <v>0</v>
      </c>
      <c r="K150" s="142"/>
      <c r="L150" s="172">
        <f>M150*N150*O150</f>
        <v>0</v>
      </c>
      <c r="M150" s="318"/>
      <c r="N150" s="319"/>
      <c r="O150" s="320"/>
    </row>
    <row r="151" spans="1:15" ht="14.25" thickBot="1">
      <c r="B151" s="71"/>
      <c r="C151" s="72"/>
      <c r="D151" s="480"/>
      <c r="E151" s="481"/>
      <c r="F151" s="188"/>
      <c r="G151" s="189"/>
      <c r="H151" s="190"/>
      <c r="I151" s="143">
        <f>F151*G151*H151</f>
        <v>0</v>
      </c>
      <c r="J151" s="143">
        <f>L151-I151</f>
        <v>0</v>
      </c>
      <c r="K151" s="143"/>
      <c r="L151" s="172">
        <f>M151*N151*O151</f>
        <v>0</v>
      </c>
      <c r="M151" s="321"/>
      <c r="N151" s="322"/>
      <c r="O151" s="323"/>
    </row>
    <row r="152" spans="1:15">
      <c r="B152" s="105" t="s">
        <v>57</v>
      </c>
      <c r="C152" s="107" t="s">
        <v>13</v>
      </c>
      <c r="D152" s="478"/>
      <c r="E152" s="479"/>
      <c r="F152" s="147"/>
      <c r="G152" s="148"/>
      <c r="H152" s="149"/>
      <c r="I152" s="147">
        <f t="shared" ref="I152" si="70">SUM(I153:I155)</f>
        <v>1800000</v>
      </c>
      <c r="J152" s="147">
        <f>SUM(J153:J155)</f>
        <v>-1800000</v>
      </c>
      <c r="K152" s="147"/>
      <c r="L152" s="171">
        <f t="shared" ref="L152" si="71">SUM(L153:L155)</f>
        <v>0</v>
      </c>
      <c r="M152" s="315"/>
      <c r="N152" s="316"/>
      <c r="O152" s="317"/>
    </row>
    <row r="153" spans="1:15">
      <c r="B153" s="69"/>
      <c r="C153" s="70" t="s">
        <v>56</v>
      </c>
      <c r="D153" s="465"/>
      <c r="E153" s="466"/>
      <c r="F153" s="185">
        <v>900000</v>
      </c>
      <c r="G153" s="186">
        <v>1</v>
      </c>
      <c r="H153" s="187">
        <v>2</v>
      </c>
      <c r="I153" s="142">
        <f t="shared" ref="I153:I155" si="72">F153*G153*H153</f>
        <v>1800000</v>
      </c>
      <c r="J153" s="142">
        <f>L153-I153</f>
        <v>-1800000</v>
      </c>
      <c r="K153" s="142"/>
      <c r="L153" s="172">
        <f>M153*N153*O153</f>
        <v>0</v>
      </c>
      <c r="M153" s="318"/>
      <c r="N153" s="319"/>
      <c r="O153" s="320"/>
    </row>
    <row r="154" spans="1:15">
      <c r="B154" s="69"/>
      <c r="C154" s="70"/>
      <c r="D154" s="465"/>
      <c r="E154" s="466"/>
      <c r="F154" s="185"/>
      <c r="G154" s="186"/>
      <c r="H154" s="187"/>
      <c r="I154" s="142">
        <f t="shared" si="72"/>
        <v>0</v>
      </c>
      <c r="J154" s="142">
        <f>L154-I154</f>
        <v>0</v>
      </c>
      <c r="K154" s="142"/>
      <c r="L154" s="172">
        <f t="shared" ref="L154:L155" si="73">M154*N154*O154</f>
        <v>0</v>
      </c>
      <c r="M154" s="318"/>
      <c r="N154" s="319"/>
      <c r="O154" s="320"/>
    </row>
    <row r="155" spans="1:15" ht="14.25" thickBot="1">
      <c r="B155" s="71"/>
      <c r="C155" s="72"/>
      <c r="D155" s="480"/>
      <c r="E155" s="481"/>
      <c r="F155" s="191"/>
      <c r="G155" s="192"/>
      <c r="H155" s="193"/>
      <c r="I155" s="143">
        <f t="shared" si="72"/>
        <v>0</v>
      </c>
      <c r="J155" s="143">
        <f>L155-I155</f>
        <v>0</v>
      </c>
      <c r="K155" s="143"/>
      <c r="L155" s="172">
        <f t="shared" si="73"/>
        <v>0</v>
      </c>
      <c r="M155" s="324"/>
      <c r="N155" s="325"/>
      <c r="O155" s="326"/>
    </row>
    <row r="156" spans="1:15">
      <c r="B156" s="105" t="s">
        <v>24</v>
      </c>
      <c r="C156" s="108" t="s">
        <v>13</v>
      </c>
      <c r="D156" s="506"/>
      <c r="E156" s="512"/>
      <c r="F156" s="151"/>
      <c r="G156" s="152"/>
      <c r="H156" s="153"/>
      <c r="I156" s="151">
        <f>I157+I161</f>
        <v>10000000</v>
      </c>
      <c r="J156" s="151">
        <f>J157+J161</f>
        <v>-10000000</v>
      </c>
      <c r="K156" s="151"/>
      <c r="L156" s="173">
        <f>L157+L161</f>
        <v>0</v>
      </c>
      <c r="M156" s="327"/>
      <c r="N156" s="328"/>
      <c r="O156" s="329"/>
    </row>
    <row r="157" spans="1:15">
      <c r="B157" s="73" t="s">
        <v>58</v>
      </c>
      <c r="C157" s="109" t="s">
        <v>13</v>
      </c>
      <c r="D157" s="513"/>
      <c r="E157" s="514"/>
      <c r="F157" s="154"/>
      <c r="G157" s="155"/>
      <c r="H157" s="156"/>
      <c r="I157" s="154">
        <f t="shared" ref="I157" si="74">SUM(I158:I160)</f>
        <v>2000000</v>
      </c>
      <c r="J157" s="154">
        <f>SUM(J158:J160)</f>
        <v>-2000000</v>
      </c>
      <c r="K157" s="154"/>
      <c r="L157" s="174">
        <f>SUM(L158:L160)</f>
        <v>0</v>
      </c>
      <c r="M157" s="330"/>
      <c r="N157" s="331"/>
      <c r="O157" s="332"/>
    </row>
    <row r="158" spans="1:15">
      <c r="B158" s="69"/>
      <c r="C158" s="194" t="s">
        <v>417</v>
      </c>
      <c r="D158" s="465" t="s">
        <v>83</v>
      </c>
      <c r="E158" s="466"/>
      <c r="F158" s="185">
        <v>100000</v>
      </c>
      <c r="G158" s="186">
        <v>10</v>
      </c>
      <c r="H158" s="187">
        <v>2</v>
      </c>
      <c r="I158" s="142">
        <f t="shared" ref="I158:I160" si="75">F158*G158*H158</f>
        <v>2000000</v>
      </c>
      <c r="J158" s="142">
        <f>L158-I158</f>
        <v>-2000000</v>
      </c>
      <c r="K158" s="142"/>
      <c r="L158" s="172">
        <f>M158*N158*O158</f>
        <v>0</v>
      </c>
      <c r="M158" s="318"/>
      <c r="N158" s="319"/>
      <c r="O158" s="320"/>
    </row>
    <row r="159" spans="1:15">
      <c r="B159" s="69"/>
      <c r="C159" s="194" t="s">
        <v>59</v>
      </c>
      <c r="D159" s="465" t="s">
        <v>84</v>
      </c>
      <c r="E159" s="466"/>
      <c r="F159" s="185"/>
      <c r="G159" s="186"/>
      <c r="H159" s="187"/>
      <c r="I159" s="142">
        <f t="shared" si="75"/>
        <v>0</v>
      </c>
      <c r="J159" s="142">
        <f>L159-I159</f>
        <v>0</v>
      </c>
      <c r="K159" s="142"/>
      <c r="L159" s="172">
        <f t="shared" ref="L159:L160" si="76">M159*N159*O159</f>
        <v>0</v>
      </c>
      <c r="M159" s="318"/>
      <c r="N159" s="319"/>
      <c r="O159" s="320"/>
    </row>
    <row r="160" spans="1:15" ht="14.25" thickBot="1">
      <c r="B160" s="74"/>
      <c r="C160" s="195" t="s">
        <v>59</v>
      </c>
      <c r="D160" s="517" t="s">
        <v>85</v>
      </c>
      <c r="E160" s="518"/>
      <c r="F160" s="191"/>
      <c r="G160" s="192"/>
      <c r="H160" s="193"/>
      <c r="I160" s="157">
        <f t="shared" si="75"/>
        <v>0</v>
      </c>
      <c r="J160" s="157">
        <f>L160-I160</f>
        <v>0</v>
      </c>
      <c r="K160" s="157"/>
      <c r="L160" s="172">
        <f t="shared" si="76"/>
        <v>0</v>
      </c>
      <c r="M160" s="324"/>
      <c r="N160" s="325"/>
      <c r="O160" s="326"/>
    </row>
    <row r="161" spans="2:15">
      <c r="B161" s="69" t="s">
        <v>60</v>
      </c>
      <c r="C161" s="110" t="s">
        <v>13</v>
      </c>
      <c r="D161" s="513"/>
      <c r="E161" s="514"/>
      <c r="F161" s="158"/>
      <c r="G161" s="159"/>
      <c r="H161" s="160"/>
      <c r="I161" s="161">
        <f t="shared" ref="I161" si="77">SUM(I162:I164)</f>
        <v>8000000</v>
      </c>
      <c r="J161" s="161">
        <f>SUM(J162:J164)</f>
        <v>-8000000</v>
      </c>
      <c r="K161" s="161"/>
      <c r="L161" s="175">
        <f>SUM(L162:L164)</f>
        <v>0</v>
      </c>
      <c r="M161" s="330"/>
      <c r="N161" s="331"/>
      <c r="O161" s="332"/>
    </row>
    <row r="162" spans="2:15">
      <c r="B162" s="69"/>
      <c r="C162" s="194" t="s">
        <v>418</v>
      </c>
      <c r="D162" s="465" t="s">
        <v>83</v>
      </c>
      <c r="E162" s="466"/>
      <c r="F162" s="185">
        <v>200000</v>
      </c>
      <c r="G162" s="186">
        <v>20</v>
      </c>
      <c r="H162" s="187">
        <v>2</v>
      </c>
      <c r="I162" s="142">
        <f t="shared" ref="I162:I164" si="78">F162*G162*H162</f>
        <v>8000000</v>
      </c>
      <c r="J162" s="142">
        <f>L162-I162</f>
        <v>-8000000</v>
      </c>
      <c r="K162" s="142"/>
      <c r="L162" s="172">
        <f>M162*N162*O162</f>
        <v>0</v>
      </c>
      <c r="M162" s="318"/>
      <c r="N162" s="319">
        <f>G135</f>
        <v>15</v>
      </c>
      <c r="O162" s="320">
        <f>I135</f>
        <v>1</v>
      </c>
    </row>
    <row r="163" spans="2:15">
      <c r="B163" s="69"/>
      <c r="C163" s="194" t="s">
        <v>59</v>
      </c>
      <c r="D163" s="465" t="s">
        <v>84</v>
      </c>
      <c r="E163" s="466"/>
      <c r="F163" s="185"/>
      <c r="G163" s="186"/>
      <c r="H163" s="187"/>
      <c r="I163" s="142">
        <f t="shared" si="78"/>
        <v>0</v>
      </c>
      <c r="J163" s="142"/>
      <c r="K163" s="142"/>
      <c r="L163" s="172">
        <f t="shared" ref="L163:L164" si="79">M163*N163*O163</f>
        <v>0</v>
      </c>
      <c r="M163" s="318"/>
      <c r="N163" s="319">
        <f>G135</f>
        <v>15</v>
      </c>
      <c r="O163" s="320">
        <f>I135</f>
        <v>1</v>
      </c>
    </row>
    <row r="164" spans="2:15" ht="14.25" thickBot="1">
      <c r="B164" s="71"/>
      <c r="C164" s="196" t="s">
        <v>59</v>
      </c>
      <c r="D164" s="517" t="s">
        <v>85</v>
      </c>
      <c r="E164" s="518"/>
      <c r="F164" s="185"/>
      <c r="G164" s="186"/>
      <c r="H164" s="187"/>
      <c r="I164" s="143">
        <f t="shared" si="78"/>
        <v>0</v>
      </c>
      <c r="J164" s="143">
        <f>L164-I164</f>
        <v>0</v>
      </c>
      <c r="K164" s="143"/>
      <c r="L164" s="172">
        <f t="shared" si="79"/>
        <v>0</v>
      </c>
      <c r="M164" s="318"/>
      <c r="N164" s="319"/>
      <c r="O164" s="320"/>
    </row>
    <row r="165" spans="2:15">
      <c r="B165" s="105" t="s">
        <v>61</v>
      </c>
      <c r="C165" s="108" t="s">
        <v>13</v>
      </c>
      <c r="D165" s="493"/>
      <c r="E165" s="494"/>
      <c r="F165" s="151"/>
      <c r="G165" s="152"/>
      <c r="H165" s="153"/>
      <c r="I165" s="151">
        <f>I166+I170</f>
        <v>160000</v>
      </c>
      <c r="J165" s="151">
        <f>J166+J170</f>
        <v>-160000</v>
      </c>
      <c r="K165" s="151"/>
      <c r="L165" s="173">
        <f>L166+L170</f>
        <v>0</v>
      </c>
      <c r="M165" s="327"/>
      <c r="N165" s="328"/>
      <c r="O165" s="329"/>
    </row>
    <row r="166" spans="2:15">
      <c r="B166" s="130" t="s">
        <v>25</v>
      </c>
      <c r="C166" s="131" t="s">
        <v>13</v>
      </c>
      <c r="D166" s="489"/>
      <c r="E166" s="490"/>
      <c r="F166" s="162"/>
      <c r="G166" s="163"/>
      <c r="H166" s="164"/>
      <c r="I166" s="162">
        <f>SUM(I167:I169)</f>
        <v>160000</v>
      </c>
      <c r="J166" s="162">
        <f>SUM(J167:J169)</f>
        <v>-160000</v>
      </c>
      <c r="K166" s="162"/>
      <c r="L166" s="176">
        <f>SUM(L167:L169)</f>
        <v>0</v>
      </c>
      <c r="M166" s="333"/>
      <c r="N166" s="334"/>
      <c r="O166" s="335"/>
    </row>
    <row r="167" spans="2:15">
      <c r="B167" s="69"/>
      <c r="C167" s="214" t="s">
        <v>417</v>
      </c>
      <c r="D167" s="487"/>
      <c r="E167" s="488"/>
      <c r="F167" s="197">
        <v>80000</v>
      </c>
      <c r="G167" s="198">
        <v>1</v>
      </c>
      <c r="H167" s="199">
        <v>2</v>
      </c>
      <c r="I167" s="165">
        <f t="shared" ref="I167:I169" si="80">F167*G167*H167</f>
        <v>160000</v>
      </c>
      <c r="J167" s="165">
        <f>L167-I167</f>
        <v>-160000</v>
      </c>
      <c r="K167" s="165"/>
      <c r="L167" s="177">
        <f>M167*N167*O167</f>
        <v>0</v>
      </c>
      <c r="M167" s="336"/>
      <c r="N167" s="337"/>
      <c r="O167" s="338"/>
    </row>
    <row r="168" spans="2:15">
      <c r="B168" s="69"/>
      <c r="C168" s="212"/>
      <c r="D168" s="465"/>
      <c r="E168" s="484"/>
      <c r="F168" s="185"/>
      <c r="G168" s="186"/>
      <c r="H168" s="187"/>
      <c r="I168" s="142">
        <f t="shared" si="80"/>
        <v>0</v>
      </c>
      <c r="J168" s="142">
        <f>L168-I168</f>
        <v>0</v>
      </c>
      <c r="K168" s="142"/>
      <c r="L168" s="177">
        <f t="shared" ref="L168:L169" si="81">M168*N168*O168</f>
        <v>0</v>
      </c>
      <c r="M168" s="318"/>
      <c r="N168" s="319"/>
      <c r="O168" s="320"/>
    </row>
    <row r="169" spans="2:15">
      <c r="B169" s="69"/>
      <c r="C169" s="213"/>
      <c r="D169" s="491"/>
      <c r="E169" s="492"/>
      <c r="F169" s="191"/>
      <c r="G169" s="192"/>
      <c r="H169" s="193"/>
      <c r="I169" s="150">
        <f t="shared" si="80"/>
        <v>0</v>
      </c>
      <c r="J169" s="150">
        <f>L169-I169</f>
        <v>0</v>
      </c>
      <c r="K169" s="150"/>
      <c r="L169" s="177">
        <f t="shared" si="81"/>
        <v>0</v>
      </c>
      <c r="M169" s="324"/>
      <c r="N169" s="325"/>
      <c r="O169" s="326"/>
    </row>
    <row r="170" spans="2:15">
      <c r="B170" s="130" t="s">
        <v>62</v>
      </c>
      <c r="C170" s="131" t="s">
        <v>13</v>
      </c>
      <c r="D170" s="489"/>
      <c r="E170" s="490"/>
      <c r="F170" s="162"/>
      <c r="G170" s="163"/>
      <c r="H170" s="164"/>
      <c r="I170" s="162">
        <f>SUM(I171:I173)</f>
        <v>0</v>
      </c>
      <c r="J170" s="162">
        <f>SUM(J171:J173)</f>
        <v>0</v>
      </c>
      <c r="K170" s="162"/>
      <c r="L170" s="176">
        <f>SUM(L171:L173)</f>
        <v>0</v>
      </c>
      <c r="M170" s="333"/>
      <c r="N170" s="334"/>
      <c r="O170" s="335"/>
    </row>
    <row r="171" spans="2:15">
      <c r="B171" s="69"/>
      <c r="C171" s="200"/>
      <c r="D171" s="487"/>
      <c r="E171" s="488"/>
      <c r="F171" s="197"/>
      <c r="G171" s="198"/>
      <c r="H171" s="199">
        <v>2</v>
      </c>
      <c r="I171" s="165">
        <f>F171*G171*H171</f>
        <v>0</v>
      </c>
      <c r="J171" s="165">
        <f>L171-I171</f>
        <v>0</v>
      </c>
      <c r="K171" s="165"/>
      <c r="L171" s="177">
        <f>M171*N171*O171</f>
        <v>0</v>
      </c>
      <c r="M171" s="336"/>
      <c r="N171" s="337"/>
      <c r="O171" s="338"/>
    </row>
    <row r="172" spans="2:15">
      <c r="B172" s="69"/>
      <c r="C172" s="201"/>
      <c r="D172" s="465"/>
      <c r="E172" s="484"/>
      <c r="F172" s="185"/>
      <c r="G172" s="186"/>
      <c r="H172" s="187"/>
      <c r="I172" s="142">
        <f t="shared" ref="I172:I173" si="82">F172*G172*H172</f>
        <v>0</v>
      </c>
      <c r="J172" s="142">
        <f>L172-I172</f>
        <v>0</v>
      </c>
      <c r="K172" s="142"/>
      <c r="L172" s="177">
        <f t="shared" ref="L172:L173" si="83">M172*N172*O172</f>
        <v>0</v>
      </c>
      <c r="M172" s="318"/>
      <c r="N172" s="319"/>
      <c r="O172" s="320"/>
    </row>
    <row r="173" spans="2:15" ht="14.25" thickBot="1">
      <c r="B173" s="71"/>
      <c r="C173" s="202"/>
      <c r="D173" s="480"/>
      <c r="E173" s="485"/>
      <c r="F173" s="188"/>
      <c r="G173" s="189"/>
      <c r="H173" s="190"/>
      <c r="I173" s="143">
        <f t="shared" si="82"/>
        <v>0</v>
      </c>
      <c r="J173" s="143">
        <f>L173-I173</f>
        <v>0</v>
      </c>
      <c r="K173" s="143"/>
      <c r="L173" s="177">
        <f t="shared" si="83"/>
        <v>0</v>
      </c>
      <c r="M173" s="321"/>
      <c r="N173" s="322"/>
      <c r="O173" s="323"/>
    </row>
    <row r="174" spans="2:15" ht="30.75" customHeight="1" thickBot="1">
      <c r="B174" s="283" t="s">
        <v>504</v>
      </c>
      <c r="C174" s="107" t="s">
        <v>13</v>
      </c>
      <c r="D174" s="508" t="s">
        <v>26</v>
      </c>
      <c r="E174" s="509"/>
      <c r="F174" s="208">
        <v>9000</v>
      </c>
      <c r="G174" s="209">
        <v>20</v>
      </c>
      <c r="H174" s="210">
        <v>2</v>
      </c>
      <c r="I174" s="147">
        <f>F174*G174*H174</f>
        <v>360000</v>
      </c>
      <c r="J174" s="147">
        <f>L174-I174</f>
        <v>-360000</v>
      </c>
      <c r="K174" s="147"/>
      <c r="L174" s="171">
        <f>M174*N174*O174</f>
        <v>0</v>
      </c>
      <c r="M174" s="339"/>
      <c r="N174" s="340">
        <f>H135</f>
        <v>20</v>
      </c>
      <c r="O174" s="341">
        <f>I135</f>
        <v>1</v>
      </c>
    </row>
    <row r="175" spans="2:15">
      <c r="B175" s="129" t="s">
        <v>28</v>
      </c>
      <c r="C175" s="106" t="s">
        <v>13</v>
      </c>
      <c r="D175" s="506"/>
      <c r="E175" s="507"/>
      <c r="F175" s="144"/>
      <c r="G175" s="145"/>
      <c r="H175" s="146"/>
      <c r="I175" s="144">
        <f t="shared" ref="I175" si="84">SUM(I176:I178)</f>
        <v>2400000</v>
      </c>
      <c r="J175" s="144">
        <f>SUM(J176:J178)</f>
        <v>-2400000</v>
      </c>
      <c r="K175" s="144"/>
      <c r="L175" s="170">
        <f t="shared" ref="L175" si="85">SUM(L176:L178)</f>
        <v>0</v>
      </c>
      <c r="M175" s="342"/>
      <c r="N175" s="343"/>
      <c r="O175" s="344"/>
    </row>
    <row r="176" spans="2:15">
      <c r="B176" s="69"/>
      <c r="C176" s="200"/>
      <c r="D176" s="487"/>
      <c r="E176" s="488"/>
      <c r="F176" s="197">
        <v>60000</v>
      </c>
      <c r="G176" s="198">
        <v>20</v>
      </c>
      <c r="H176" s="199">
        <v>2</v>
      </c>
      <c r="I176" s="165">
        <f t="shared" ref="I176:I177" si="86">F176*G176*H176</f>
        <v>2400000</v>
      </c>
      <c r="J176" s="165">
        <f>L176-I176</f>
        <v>-2400000</v>
      </c>
      <c r="K176" s="165"/>
      <c r="L176" s="177">
        <f>M176*N176*O176</f>
        <v>0</v>
      </c>
      <c r="M176" s="336"/>
      <c r="N176" s="337"/>
      <c r="O176" s="338"/>
    </row>
    <row r="177" spans="1:15">
      <c r="B177" s="69"/>
      <c r="C177" s="201"/>
      <c r="D177" s="465"/>
      <c r="E177" s="484"/>
      <c r="F177" s="185"/>
      <c r="G177" s="186"/>
      <c r="H177" s="187"/>
      <c r="I177" s="142">
        <f t="shared" si="86"/>
        <v>0</v>
      </c>
      <c r="J177" s="142">
        <f>L177-I177</f>
        <v>0</v>
      </c>
      <c r="K177" s="142"/>
      <c r="L177" s="177">
        <f t="shared" ref="L177:L178" si="87">M177*N177*O177</f>
        <v>0</v>
      </c>
      <c r="M177" s="318"/>
      <c r="N177" s="319"/>
      <c r="O177" s="320"/>
    </row>
    <row r="178" spans="1:15" ht="14.25" thickBot="1">
      <c r="B178" s="71"/>
      <c r="C178" s="202"/>
      <c r="D178" s="480"/>
      <c r="E178" s="485"/>
      <c r="F178" s="188"/>
      <c r="G178" s="189"/>
      <c r="H178" s="190"/>
      <c r="I178" s="143">
        <f>F178*G178*H178</f>
        <v>0</v>
      </c>
      <c r="J178" s="143">
        <f>L178-I178</f>
        <v>0</v>
      </c>
      <c r="K178" s="143"/>
      <c r="L178" s="177">
        <f t="shared" si="87"/>
        <v>0</v>
      </c>
      <c r="M178" s="321"/>
      <c r="N178" s="322"/>
      <c r="O178" s="323"/>
    </row>
    <row r="179" spans="1:15">
      <c r="B179" s="105" t="s">
        <v>29</v>
      </c>
      <c r="C179" s="107" t="s">
        <v>13</v>
      </c>
      <c r="D179" s="478" t="s">
        <v>29</v>
      </c>
      <c r="E179" s="486"/>
      <c r="F179" s="147"/>
      <c r="G179" s="148"/>
      <c r="H179" s="149"/>
      <c r="I179" s="147">
        <f t="shared" ref="I179" si="88">SUM(I180:I182)</f>
        <v>800000</v>
      </c>
      <c r="J179" s="147">
        <f>SUM(J180:J182)</f>
        <v>-800000</v>
      </c>
      <c r="K179" s="147"/>
      <c r="L179" s="171">
        <f t="shared" ref="L179" si="89">SUM(L180:L182)</f>
        <v>0</v>
      </c>
      <c r="M179" s="315"/>
      <c r="N179" s="316"/>
      <c r="O179" s="317">
        <f>I135</f>
        <v>1</v>
      </c>
    </row>
    <row r="180" spans="1:15">
      <c r="B180" s="69"/>
      <c r="C180" s="70" t="s">
        <v>63</v>
      </c>
      <c r="D180" s="465"/>
      <c r="E180" s="484"/>
      <c r="F180" s="185">
        <v>20000</v>
      </c>
      <c r="G180" s="186">
        <v>20</v>
      </c>
      <c r="H180" s="187">
        <v>2</v>
      </c>
      <c r="I180" s="142">
        <f t="shared" ref="I180:I182" si="90">F180*G180*H180</f>
        <v>800000</v>
      </c>
      <c r="J180" s="142">
        <f>L180-I180</f>
        <v>-800000</v>
      </c>
      <c r="K180" s="142"/>
      <c r="L180" s="172">
        <f>M180*N180*O180</f>
        <v>0</v>
      </c>
      <c r="M180" s="318"/>
      <c r="N180" s="319">
        <f>H135</f>
        <v>20</v>
      </c>
      <c r="O180" s="320">
        <f>I135</f>
        <v>1</v>
      </c>
    </row>
    <row r="181" spans="1:15">
      <c r="B181" s="69"/>
      <c r="C181" s="70" t="s">
        <v>64</v>
      </c>
      <c r="D181" s="465"/>
      <c r="E181" s="484"/>
      <c r="F181" s="185"/>
      <c r="G181" s="186"/>
      <c r="H181" s="187"/>
      <c r="I181" s="142">
        <f t="shared" si="90"/>
        <v>0</v>
      </c>
      <c r="J181" s="142">
        <f>L181-I181</f>
        <v>0</v>
      </c>
      <c r="K181" s="142"/>
      <c r="L181" s="172">
        <f t="shared" ref="L181:L182" si="91">M181*N181*O181</f>
        <v>0</v>
      </c>
      <c r="M181" s="318"/>
      <c r="N181" s="319"/>
      <c r="O181" s="320"/>
    </row>
    <row r="182" spans="1:15" ht="14.25" thickBot="1">
      <c r="B182" s="71"/>
      <c r="C182" s="72"/>
      <c r="D182" s="480"/>
      <c r="E182" s="485"/>
      <c r="F182" s="188"/>
      <c r="G182" s="189"/>
      <c r="H182" s="190"/>
      <c r="I182" s="143">
        <f t="shared" si="90"/>
        <v>0</v>
      </c>
      <c r="J182" s="143">
        <f>L182-I182</f>
        <v>0</v>
      </c>
      <c r="K182" s="143"/>
      <c r="L182" s="172">
        <f t="shared" si="91"/>
        <v>0</v>
      </c>
      <c r="M182" s="321"/>
      <c r="N182" s="322"/>
      <c r="O182" s="323"/>
    </row>
    <row r="183" spans="1:15">
      <c r="B183" s="129" t="s">
        <v>65</v>
      </c>
      <c r="C183" s="106" t="s">
        <v>13</v>
      </c>
      <c r="D183" s="506"/>
      <c r="E183" s="507"/>
      <c r="F183" s="144"/>
      <c r="G183" s="145"/>
      <c r="H183" s="146"/>
      <c r="I183" s="144">
        <f t="shared" ref="I183" si="92">SUM(I184:I186)</f>
        <v>120000</v>
      </c>
      <c r="J183" s="144">
        <f>SUM(J184:J186)</f>
        <v>-120000</v>
      </c>
      <c r="K183" s="144"/>
      <c r="L183" s="170">
        <f t="shared" ref="L183" si="93">SUM(L184:L186)</f>
        <v>0</v>
      </c>
      <c r="M183" s="342"/>
      <c r="N183" s="343"/>
      <c r="O183" s="344"/>
    </row>
    <row r="184" spans="1:15">
      <c r="B184" s="69"/>
      <c r="C184" s="211" t="s">
        <v>416</v>
      </c>
      <c r="D184" s="487"/>
      <c r="E184" s="488"/>
      <c r="F184" s="197">
        <v>3000</v>
      </c>
      <c r="G184" s="198">
        <v>20</v>
      </c>
      <c r="H184" s="199">
        <v>2</v>
      </c>
      <c r="I184" s="165">
        <f t="shared" ref="I184:I186" si="94">F184*G184*H184</f>
        <v>120000</v>
      </c>
      <c r="J184" s="165">
        <f>L184-I184</f>
        <v>-120000</v>
      </c>
      <c r="K184" s="165"/>
      <c r="L184" s="177">
        <f>M184*N184*O184</f>
        <v>0</v>
      </c>
      <c r="M184" s="336"/>
      <c r="N184" s="337">
        <f>H135</f>
        <v>20</v>
      </c>
      <c r="O184" s="338">
        <f>I135</f>
        <v>1</v>
      </c>
    </row>
    <row r="185" spans="1:15">
      <c r="B185" s="69"/>
      <c r="C185" s="70" t="s">
        <v>34</v>
      </c>
      <c r="D185" s="465"/>
      <c r="E185" s="484"/>
      <c r="F185" s="185"/>
      <c r="G185" s="186"/>
      <c r="H185" s="187"/>
      <c r="I185" s="142">
        <f t="shared" si="94"/>
        <v>0</v>
      </c>
      <c r="J185" s="142">
        <f>L185-I185</f>
        <v>0</v>
      </c>
      <c r="K185" s="142"/>
      <c r="L185" s="177">
        <f t="shared" ref="L185:L186" si="95">M185*N185*O185</f>
        <v>0</v>
      </c>
      <c r="M185" s="336"/>
      <c r="N185" s="319">
        <f>H135</f>
        <v>20</v>
      </c>
      <c r="O185" s="320">
        <f>I135</f>
        <v>1</v>
      </c>
    </row>
    <row r="186" spans="1:15" ht="14.25" thickBot="1">
      <c r="B186" s="71"/>
      <c r="C186" s="72"/>
      <c r="D186" s="480"/>
      <c r="E186" s="485"/>
      <c r="F186" s="188"/>
      <c r="G186" s="189"/>
      <c r="H186" s="190"/>
      <c r="I186" s="143">
        <f t="shared" si="94"/>
        <v>0</v>
      </c>
      <c r="J186" s="143">
        <f>L186-I186</f>
        <v>0</v>
      </c>
      <c r="K186" s="143"/>
      <c r="L186" s="177">
        <f t="shared" si="95"/>
        <v>0</v>
      </c>
      <c r="M186" s="321"/>
      <c r="N186" s="322"/>
      <c r="O186" s="323"/>
    </row>
    <row r="187" spans="1:15">
      <c r="B187" s="105" t="s">
        <v>66</v>
      </c>
      <c r="C187" s="107" t="s">
        <v>13</v>
      </c>
      <c r="D187" s="482">
        <f>I187/(I148+I149+I152+I156+I165+I174+I175+I179+I183)</f>
        <v>7.0198660963659287E-2</v>
      </c>
      <c r="E187" s="483"/>
      <c r="F187" s="147"/>
      <c r="G187" s="148"/>
      <c r="H187" s="149"/>
      <c r="I187" s="147">
        <f t="shared" ref="I187" si="96">SUM(I188:I190)</f>
        <v>1126000</v>
      </c>
      <c r="J187" s="147">
        <f>SUM(J188:J190)</f>
        <v>-1126000</v>
      </c>
      <c r="K187" s="147"/>
      <c r="L187" s="171">
        <f t="shared" ref="L187" si="97">SUM(L188:L190)</f>
        <v>0</v>
      </c>
      <c r="M187" s="315"/>
      <c r="N187" s="316"/>
      <c r="O187" s="317"/>
    </row>
    <row r="188" spans="1:15" ht="16.5" customHeight="1">
      <c r="B188" s="496" t="s">
        <v>79</v>
      </c>
      <c r="C188" s="70" t="s">
        <v>27</v>
      </c>
      <c r="D188" s="465"/>
      <c r="E188" s="484"/>
      <c r="F188" s="185">
        <v>33000</v>
      </c>
      <c r="G188" s="186">
        <v>1</v>
      </c>
      <c r="H188" s="187">
        <v>2</v>
      </c>
      <c r="I188" s="142">
        <f t="shared" ref="I188:I190" si="98">F188*G188*H188</f>
        <v>66000</v>
      </c>
      <c r="J188" s="142">
        <f>L188-I188</f>
        <v>-66000</v>
      </c>
      <c r="K188" s="142"/>
      <c r="L188" s="172">
        <f>M188*N188*O188</f>
        <v>0</v>
      </c>
      <c r="M188" s="318"/>
      <c r="N188" s="319">
        <f>H135</f>
        <v>20</v>
      </c>
      <c r="O188" s="320">
        <f>I135</f>
        <v>1</v>
      </c>
    </row>
    <row r="189" spans="1:15">
      <c r="B189" s="496"/>
      <c r="C189" s="70" t="s">
        <v>30</v>
      </c>
      <c r="D189" s="465"/>
      <c r="E189" s="484"/>
      <c r="F189" s="185">
        <v>30000</v>
      </c>
      <c r="G189" s="186">
        <v>1</v>
      </c>
      <c r="H189" s="187">
        <v>2</v>
      </c>
      <c r="I189" s="142">
        <f t="shared" si="98"/>
        <v>60000</v>
      </c>
      <c r="J189" s="142">
        <f>L189-I189</f>
        <v>-60000</v>
      </c>
      <c r="K189" s="142"/>
      <c r="L189" s="172">
        <f t="shared" ref="L189:L190" si="99">M189*N189*O189</f>
        <v>0</v>
      </c>
      <c r="M189" s="318"/>
      <c r="N189" s="319">
        <f>H135</f>
        <v>20</v>
      </c>
      <c r="O189" s="320">
        <f>I135</f>
        <v>1</v>
      </c>
    </row>
    <row r="190" spans="1:15" ht="19.5" customHeight="1" thickBot="1">
      <c r="B190" s="497"/>
      <c r="C190" s="72" t="s">
        <v>33</v>
      </c>
      <c r="D190" s="480"/>
      <c r="E190" s="485"/>
      <c r="F190" s="188">
        <v>500000</v>
      </c>
      <c r="G190" s="189">
        <v>1</v>
      </c>
      <c r="H190" s="190">
        <v>2</v>
      </c>
      <c r="I190" s="143">
        <f t="shared" si="98"/>
        <v>1000000</v>
      </c>
      <c r="J190" s="143">
        <f>L190-I190</f>
        <v>-1000000</v>
      </c>
      <c r="K190" s="143"/>
      <c r="L190" s="172">
        <f t="shared" si="99"/>
        <v>0</v>
      </c>
      <c r="M190" s="321"/>
      <c r="N190" s="322"/>
      <c r="O190" s="323"/>
    </row>
    <row r="191" spans="1:15" ht="18" customHeight="1">
      <c r="B191" s="124" t="s">
        <v>412</v>
      </c>
      <c r="C191" s="125" t="s">
        <v>23</v>
      </c>
      <c r="D191" s="510"/>
      <c r="E191" s="511"/>
      <c r="F191" s="126"/>
      <c r="G191" s="127"/>
      <c r="H191" s="128"/>
      <c r="I191" s="126">
        <f>SUM(I192:I195)</f>
        <v>1300000</v>
      </c>
      <c r="J191" s="126">
        <f>SUM(J192:J195)</f>
        <v>-1300000</v>
      </c>
      <c r="K191" s="126"/>
      <c r="L191" s="178">
        <f>SUM(L192:L195)</f>
        <v>0</v>
      </c>
      <c r="M191" s="345"/>
      <c r="N191" s="346"/>
      <c r="O191" s="347"/>
    </row>
    <row r="192" spans="1:15">
      <c r="A192" t="str">
        <f>B135&amp;"식비"</f>
        <v>3식비</v>
      </c>
      <c r="B192" s="111"/>
      <c r="C192" s="110" t="s">
        <v>67</v>
      </c>
      <c r="D192" s="487"/>
      <c r="E192" s="488"/>
      <c r="F192" s="197">
        <v>15000</v>
      </c>
      <c r="G192" s="198">
        <v>20</v>
      </c>
      <c r="H192" s="199">
        <v>2</v>
      </c>
      <c r="I192" s="161">
        <f t="shared" ref="I192:I195" si="100">F192*G192*H192</f>
        <v>600000</v>
      </c>
      <c r="J192" s="161">
        <f>L192-I192</f>
        <v>-600000</v>
      </c>
      <c r="K192" s="161"/>
      <c r="L192" s="175">
        <f>M192*N192*O192</f>
        <v>0</v>
      </c>
      <c r="M192" s="336"/>
      <c r="N192" s="337">
        <f>H135</f>
        <v>20</v>
      </c>
      <c r="O192" s="338">
        <f>I135</f>
        <v>1</v>
      </c>
    </row>
    <row r="193" spans="1:15">
      <c r="A193" t="str">
        <f>B135&amp;"숙박비"</f>
        <v>3숙박비</v>
      </c>
      <c r="B193" s="111"/>
      <c r="C193" s="112" t="s">
        <v>80</v>
      </c>
      <c r="D193" s="465"/>
      <c r="E193" s="484"/>
      <c r="F193" s="191"/>
      <c r="G193" s="192"/>
      <c r="H193" s="193"/>
      <c r="I193" s="166">
        <f t="shared" si="100"/>
        <v>0</v>
      </c>
      <c r="J193" s="166">
        <f>L193-I193</f>
        <v>0</v>
      </c>
      <c r="K193" s="166"/>
      <c r="L193" s="175">
        <f t="shared" ref="L193:L195" si="101">M193*N193*O193</f>
        <v>0</v>
      </c>
      <c r="M193" s="324"/>
      <c r="N193" s="325"/>
      <c r="O193" s="326"/>
    </row>
    <row r="194" spans="1:15">
      <c r="A194" t="str">
        <f>B135&amp;"수당"</f>
        <v>3수당</v>
      </c>
      <c r="B194" s="111"/>
      <c r="C194" s="112" t="s">
        <v>20</v>
      </c>
      <c r="D194" s="203"/>
      <c r="E194" s="204"/>
      <c r="F194" s="191">
        <v>300000</v>
      </c>
      <c r="G194" s="192">
        <v>1</v>
      </c>
      <c r="H194" s="193">
        <v>1</v>
      </c>
      <c r="I194" s="166">
        <f t="shared" si="100"/>
        <v>300000</v>
      </c>
      <c r="J194" s="166">
        <f>L194-I194</f>
        <v>-300000</v>
      </c>
      <c r="K194" s="166"/>
      <c r="L194" s="175">
        <f t="shared" si="101"/>
        <v>0</v>
      </c>
      <c r="M194" s="324"/>
      <c r="N194" s="325"/>
      <c r="O194" s="326"/>
    </row>
    <row r="195" spans="1:15" ht="14.25" thickBot="1">
      <c r="A195" t="str">
        <f>B135&amp;"임금"</f>
        <v>3임금</v>
      </c>
      <c r="B195" s="113"/>
      <c r="C195" s="114" t="s">
        <v>81</v>
      </c>
      <c r="D195" s="480"/>
      <c r="E195" s="485"/>
      <c r="F195" s="188">
        <v>400000</v>
      </c>
      <c r="G195" s="189">
        <v>1</v>
      </c>
      <c r="H195" s="190">
        <v>1</v>
      </c>
      <c r="I195" s="167">
        <f t="shared" si="100"/>
        <v>400000</v>
      </c>
      <c r="J195" s="167">
        <f>L195-I195</f>
        <v>-400000</v>
      </c>
      <c r="K195" s="167"/>
      <c r="L195" s="179">
        <f t="shared" si="101"/>
        <v>0</v>
      </c>
      <c r="M195" s="321"/>
      <c r="N195" s="322">
        <f>H135</f>
        <v>20</v>
      </c>
      <c r="O195" s="323">
        <f>I135</f>
        <v>1</v>
      </c>
    </row>
    <row r="196" spans="1:15" ht="37.9" customHeight="1">
      <c r="B196" s="362" t="s">
        <v>533</v>
      </c>
      <c r="C196" s="363" t="s">
        <v>532</v>
      </c>
      <c r="D196" s="362"/>
      <c r="E196" s="362" t="s">
        <v>529</v>
      </c>
      <c r="F196" s="362"/>
      <c r="G196" s="362" t="s">
        <v>528</v>
      </c>
      <c r="H196" s="362"/>
      <c r="I196" s="362" t="s">
        <v>534</v>
      </c>
      <c r="J196" s="362"/>
      <c r="K196" s="362" t="s">
        <v>535</v>
      </c>
      <c r="L196" s="362"/>
    </row>
    <row r="197" spans="1:15" ht="37.9" customHeight="1">
      <c r="B197" s="362" t="s">
        <v>533</v>
      </c>
      <c r="C197" s="363" t="s">
        <v>532</v>
      </c>
      <c r="D197" s="362"/>
      <c r="E197" s="362" t="s">
        <v>529</v>
      </c>
      <c r="F197" s="362"/>
      <c r="G197" s="362" t="s">
        <v>528</v>
      </c>
      <c r="H197" s="362"/>
      <c r="I197" s="362" t="s">
        <v>534</v>
      </c>
      <c r="J197" s="362"/>
      <c r="K197" s="362" t="s">
        <v>535</v>
      </c>
      <c r="L197" s="362"/>
    </row>
    <row r="198" spans="1:15" ht="37.9" customHeight="1" thickBot="1">
      <c r="B198" s="362" t="s">
        <v>533</v>
      </c>
      <c r="C198" s="363" t="s">
        <v>532</v>
      </c>
      <c r="D198" s="362"/>
      <c r="E198" s="362"/>
      <c r="F198" s="362"/>
      <c r="G198" s="362"/>
      <c r="H198" s="362"/>
      <c r="I198" s="362"/>
      <c r="J198" s="362"/>
      <c r="K198" s="362"/>
    </row>
    <row r="199" spans="1:15" ht="33.75" customHeight="1">
      <c r="B199" s="123" t="s">
        <v>68</v>
      </c>
      <c r="C199" s="515" t="s">
        <v>42</v>
      </c>
      <c r="D199" s="515"/>
      <c r="E199" s="96" t="s">
        <v>409</v>
      </c>
      <c r="F199" s="96" t="s">
        <v>43</v>
      </c>
      <c r="G199" s="96" t="s">
        <v>44</v>
      </c>
      <c r="H199" s="96" t="s">
        <v>45</v>
      </c>
      <c r="I199" s="96" t="s">
        <v>46</v>
      </c>
      <c r="J199" s="96" t="s">
        <v>47</v>
      </c>
      <c r="K199" s="135"/>
      <c r="L199" s="65"/>
    </row>
    <row r="200" spans="1:15" ht="24.75" customHeight="1" thickBot="1">
      <c r="B200" s="288">
        <f>B135+1</f>
        <v>4</v>
      </c>
      <c r="C200" s="516" t="s">
        <v>419</v>
      </c>
      <c r="D200" s="516"/>
      <c r="E200" s="141" t="s">
        <v>410</v>
      </c>
      <c r="F200" s="141">
        <v>3</v>
      </c>
      <c r="G200" s="215">
        <v>30</v>
      </c>
      <c r="H200" s="141">
        <v>20</v>
      </c>
      <c r="I200" s="141">
        <v>2</v>
      </c>
      <c r="J200" s="104">
        <f>H200*I200</f>
        <v>40</v>
      </c>
      <c r="K200" s="136"/>
      <c r="L200" s="66"/>
    </row>
    <row r="201" spans="1:15" ht="14.25" thickBot="1">
      <c r="B201" s="64"/>
      <c r="C201" s="64"/>
      <c r="D201" s="64"/>
      <c r="E201" s="64"/>
      <c r="F201" s="64"/>
      <c r="G201" s="64"/>
      <c r="H201" s="64"/>
      <c r="I201" s="64"/>
      <c r="J201" s="64"/>
      <c r="K201" s="137"/>
      <c r="L201" s="64"/>
    </row>
    <row r="202" spans="1:15" ht="18.75" customHeight="1">
      <c r="B202" s="504" t="s">
        <v>78</v>
      </c>
      <c r="C202" s="505"/>
      <c r="D202" s="505"/>
      <c r="E202" s="463" t="s">
        <v>404</v>
      </c>
      <c r="F202" s="505"/>
      <c r="G202" s="498" t="s">
        <v>82</v>
      </c>
      <c r="H202" s="463" t="s">
        <v>405</v>
      </c>
      <c r="I202" s="463" t="s">
        <v>406</v>
      </c>
      <c r="J202" s="459" t="s">
        <v>403</v>
      </c>
      <c r="K202" s="138"/>
      <c r="L202" s="64"/>
    </row>
    <row r="203" spans="1:15" ht="47.25" customHeight="1">
      <c r="B203" s="97" t="s">
        <v>22</v>
      </c>
      <c r="C203" s="98" t="s">
        <v>23</v>
      </c>
      <c r="D203" s="216" t="s">
        <v>420</v>
      </c>
      <c r="E203" s="464"/>
      <c r="F203" s="464"/>
      <c r="G203" s="499"/>
      <c r="H203" s="464"/>
      <c r="I203" s="464"/>
      <c r="J203" s="460"/>
      <c r="K203" s="139"/>
      <c r="L203" s="64"/>
    </row>
    <row r="204" spans="1:15" ht="18" customHeight="1">
      <c r="B204" s="67" t="s">
        <v>23</v>
      </c>
      <c r="C204" s="121">
        <f>SUM(C205:C206)</f>
        <v>0</v>
      </c>
      <c r="D204" s="502">
        <f>ROUNDDOWN(C205/G200/J200,0)</f>
        <v>0</v>
      </c>
      <c r="E204" s="469" t="s">
        <v>438</v>
      </c>
      <c r="F204" s="469"/>
      <c r="G204" s="469">
        <v>6</v>
      </c>
      <c r="H204" s="471">
        <v>190306</v>
      </c>
      <c r="I204" s="474">
        <v>6850</v>
      </c>
      <c r="J204" s="461">
        <f>D204/I204</f>
        <v>0</v>
      </c>
      <c r="K204" s="140"/>
      <c r="L204" s="64"/>
    </row>
    <row r="205" spans="1:15" ht="18" customHeight="1">
      <c r="B205" s="67" t="s">
        <v>415</v>
      </c>
      <c r="C205" s="121">
        <f>L212</f>
        <v>0</v>
      </c>
      <c r="D205" s="502"/>
      <c r="E205" s="469"/>
      <c r="F205" s="469"/>
      <c r="G205" s="469"/>
      <c r="H205" s="472"/>
      <c r="I205" s="474"/>
      <c r="J205" s="461"/>
      <c r="K205" s="140"/>
      <c r="L205" s="64"/>
    </row>
    <row r="206" spans="1:15" ht="18" customHeight="1" thickBot="1">
      <c r="B206" s="68" t="s">
        <v>414</v>
      </c>
      <c r="C206" s="122">
        <f>L256</f>
        <v>0</v>
      </c>
      <c r="D206" s="503"/>
      <c r="E206" s="470"/>
      <c r="F206" s="470"/>
      <c r="G206" s="470"/>
      <c r="H206" s="473"/>
      <c r="I206" s="475"/>
      <c r="J206" s="462"/>
      <c r="K206" s="140"/>
      <c r="L206" s="64"/>
    </row>
    <row r="207" spans="1:15" ht="18" customHeight="1">
      <c r="B207" s="180"/>
      <c r="C207" s="205"/>
      <c r="D207" s="206"/>
      <c r="E207" s="181"/>
      <c r="F207" s="181"/>
      <c r="G207" s="181"/>
      <c r="H207" s="183"/>
      <c r="I207" s="184"/>
      <c r="J207" s="207"/>
      <c r="K207" s="182"/>
      <c r="L207" s="64"/>
    </row>
    <row r="208" spans="1:15" ht="14.25" thickBot="1"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</row>
    <row r="209" spans="1:15" ht="19.5" customHeight="1" thickBot="1">
      <c r="B209" s="64"/>
      <c r="C209" s="64"/>
      <c r="D209" s="64"/>
      <c r="E209" s="64"/>
      <c r="F209" s="289" t="s">
        <v>74</v>
      </c>
      <c r="G209" s="290"/>
      <c r="H209" s="290"/>
      <c r="I209" s="292"/>
      <c r="J209" s="293" t="s">
        <v>35</v>
      </c>
      <c r="K209" s="294"/>
      <c r="L209" s="295" t="s">
        <v>76</v>
      </c>
      <c r="M209" s="310"/>
      <c r="N209" s="310"/>
      <c r="O209" s="115"/>
    </row>
    <row r="210" spans="1:15" ht="18.75" customHeight="1" thickBot="1">
      <c r="B210" s="75" t="s">
        <v>31</v>
      </c>
      <c r="C210" s="76" t="s">
        <v>50</v>
      </c>
      <c r="D210" s="467" t="s">
        <v>51</v>
      </c>
      <c r="E210" s="468"/>
      <c r="F210" s="75" t="s">
        <v>52</v>
      </c>
      <c r="G210" s="76" t="s">
        <v>53</v>
      </c>
      <c r="H210" s="77" t="s">
        <v>21</v>
      </c>
      <c r="I210" s="75" t="s">
        <v>48</v>
      </c>
      <c r="J210" s="132" t="s">
        <v>407</v>
      </c>
      <c r="K210" s="296" t="s">
        <v>408</v>
      </c>
      <c r="L210" s="295" t="s">
        <v>48</v>
      </c>
      <c r="M210" s="295" t="s">
        <v>52</v>
      </c>
      <c r="N210" s="295" t="s">
        <v>53</v>
      </c>
      <c r="O210" s="295" t="s">
        <v>21</v>
      </c>
    </row>
    <row r="211" spans="1:15" ht="21" customHeight="1" thickBot="1">
      <c r="B211" s="78" t="s">
        <v>23</v>
      </c>
      <c r="C211" s="79"/>
      <c r="D211" s="467"/>
      <c r="E211" s="468"/>
      <c r="F211" s="80"/>
      <c r="G211" s="81"/>
      <c r="H211" s="82"/>
      <c r="I211" s="83">
        <f>I212+I256</f>
        <v>18466192</v>
      </c>
      <c r="J211" s="133"/>
      <c r="K211" s="133"/>
      <c r="L211" s="168">
        <f>L212+L256</f>
        <v>0</v>
      </c>
      <c r="M211" s="80"/>
      <c r="N211" s="81"/>
      <c r="O211" s="82"/>
    </row>
    <row r="212" spans="1:15" ht="21.75" customHeight="1" thickBot="1">
      <c r="A212" t="str">
        <f>B200&amp;"훈련비"</f>
        <v>4훈련비</v>
      </c>
      <c r="B212" s="99" t="s">
        <v>413</v>
      </c>
      <c r="C212" s="100" t="s">
        <v>23</v>
      </c>
      <c r="D212" s="500"/>
      <c r="E212" s="501"/>
      <c r="F212" s="101"/>
      <c r="G212" s="102"/>
      <c r="H212" s="103"/>
      <c r="I212" s="101">
        <f>I213+I214+I217+I221+I230+I239+I240+I244+I248+I252</f>
        <v>17166192</v>
      </c>
      <c r="J212" s="101">
        <f>J213+J214+J217+J221+J230+J239+J240+J244+J248+J252</f>
        <v>-17166192</v>
      </c>
      <c r="K212" s="101"/>
      <c r="L212" s="169">
        <f>L213+L214+L217+L221+L230+L239+L240+L244+L248+L252</f>
        <v>0</v>
      </c>
      <c r="M212" s="101"/>
      <c r="N212" s="102"/>
      <c r="O212" s="311"/>
    </row>
    <row r="213" spans="1:15" ht="14.25" thickBot="1">
      <c r="B213" s="105" t="s">
        <v>54</v>
      </c>
      <c r="C213" s="106" t="s">
        <v>13</v>
      </c>
      <c r="D213" s="476" t="s">
        <v>54</v>
      </c>
      <c r="E213" s="477"/>
      <c r="F213" s="280">
        <v>12506</v>
      </c>
      <c r="G213" s="281">
        <v>16</v>
      </c>
      <c r="H213" s="282">
        <v>2</v>
      </c>
      <c r="I213" s="144">
        <f>F213*G213*H213</f>
        <v>400192</v>
      </c>
      <c r="J213" s="144">
        <f>L213-I213</f>
        <v>-400192</v>
      </c>
      <c r="K213" s="144"/>
      <c r="L213" s="170">
        <f>M213*N213*O213</f>
        <v>0</v>
      </c>
      <c r="M213" s="312"/>
      <c r="N213" s="313">
        <v>30</v>
      </c>
      <c r="O213" s="314">
        <f>I200</f>
        <v>2</v>
      </c>
    </row>
    <row r="214" spans="1:15">
      <c r="B214" s="105" t="s">
        <v>55</v>
      </c>
      <c r="C214" s="107" t="s">
        <v>13</v>
      </c>
      <c r="D214" s="478"/>
      <c r="E214" s="479"/>
      <c r="F214" s="147"/>
      <c r="G214" s="148"/>
      <c r="H214" s="149"/>
      <c r="I214" s="147">
        <f t="shared" ref="I214" si="102">SUM(I215:I216)</f>
        <v>0</v>
      </c>
      <c r="J214" s="147">
        <f>SUM(J215:J216)</f>
        <v>0</v>
      </c>
      <c r="K214" s="147"/>
      <c r="L214" s="171">
        <f t="shared" ref="L214" si="103">SUM(L215:L216)</f>
        <v>0</v>
      </c>
      <c r="M214" s="315"/>
      <c r="N214" s="316"/>
      <c r="O214" s="317"/>
    </row>
    <row r="215" spans="1:15">
      <c r="B215" s="69"/>
      <c r="C215" s="70" t="s">
        <v>56</v>
      </c>
      <c r="D215" s="465"/>
      <c r="E215" s="466"/>
      <c r="F215" s="185"/>
      <c r="G215" s="186"/>
      <c r="H215" s="187"/>
      <c r="I215" s="142">
        <f>F215*G215*H215</f>
        <v>0</v>
      </c>
      <c r="J215" s="142">
        <f>L215-I215</f>
        <v>0</v>
      </c>
      <c r="K215" s="142"/>
      <c r="L215" s="172">
        <f>M215*N215*O215</f>
        <v>0</v>
      </c>
      <c r="M215" s="318"/>
      <c r="N215" s="319"/>
      <c r="O215" s="320"/>
    </row>
    <row r="216" spans="1:15" ht="14.25" thickBot="1">
      <c r="B216" s="71"/>
      <c r="C216" s="72"/>
      <c r="D216" s="480"/>
      <c r="E216" s="481"/>
      <c r="F216" s="188"/>
      <c r="G216" s="189"/>
      <c r="H216" s="190"/>
      <c r="I216" s="143">
        <f>F216*G216*H216</f>
        <v>0</v>
      </c>
      <c r="J216" s="143">
        <f>L216-I216</f>
        <v>0</v>
      </c>
      <c r="K216" s="143"/>
      <c r="L216" s="172">
        <f>M216*N216*O216</f>
        <v>0</v>
      </c>
      <c r="M216" s="321"/>
      <c r="N216" s="322"/>
      <c r="O216" s="323"/>
    </row>
    <row r="217" spans="1:15">
      <c r="B217" s="105" t="s">
        <v>57</v>
      </c>
      <c r="C217" s="107" t="s">
        <v>13</v>
      </c>
      <c r="D217" s="478"/>
      <c r="E217" s="479"/>
      <c r="F217" s="147"/>
      <c r="G217" s="148"/>
      <c r="H217" s="149"/>
      <c r="I217" s="147">
        <f t="shared" ref="I217" si="104">SUM(I218:I220)</f>
        <v>1800000</v>
      </c>
      <c r="J217" s="147">
        <f>SUM(J218:J220)</f>
        <v>-1800000</v>
      </c>
      <c r="K217" s="147"/>
      <c r="L217" s="171">
        <f t="shared" ref="L217" si="105">SUM(L218:L220)</f>
        <v>0</v>
      </c>
      <c r="M217" s="315"/>
      <c r="N217" s="316"/>
      <c r="O217" s="317"/>
    </row>
    <row r="218" spans="1:15">
      <c r="B218" s="69"/>
      <c r="C218" s="70" t="s">
        <v>56</v>
      </c>
      <c r="D218" s="465"/>
      <c r="E218" s="466"/>
      <c r="F218" s="185">
        <v>900000</v>
      </c>
      <c r="G218" s="186">
        <v>1</v>
      </c>
      <c r="H218" s="187">
        <v>2</v>
      </c>
      <c r="I218" s="142">
        <f t="shared" ref="I218:I220" si="106">F218*G218*H218</f>
        <v>1800000</v>
      </c>
      <c r="J218" s="142">
        <f>L218-I218</f>
        <v>-1800000</v>
      </c>
      <c r="K218" s="142"/>
      <c r="L218" s="172">
        <f>M218*N218*O218</f>
        <v>0</v>
      </c>
      <c r="M218" s="318"/>
      <c r="N218" s="319"/>
      <c r="O218" s="320"/>
    </row>
    <row r="219" spans="1:15">
      <c r="B219" s="69"/>
      <c r="C219" s="70"/>
      <c r="D219" s="465"/>
      <c r="E219" s="466"/>
      <c r="F219" s="185"/>
      <c r="G219" s="186"/>
      <c r="H219" s="187"/>
      <c r="I219" s="142">
        <f t="shared" si="106"/>
        <v>0</v>
      </c>
      <c r="J219" s="142">
        <f>L219-I219</f>
        <v>0</v>
      </c>
      <c r="K219" s="142"/>
      <c r="L219" s="172">
        <f t="shared" ref="L219:L220" si="107">M219*N219*O219</f>
        <v>0</v>
      </c>
      <c r="M219" s="318"/>
      <c r="N219" s="319"/>
      <c r="O219" s="320"/>
    </row>
    <row r="220" spans="1:15" ht="14.25" thickBot="1">
      <c r="B220" s="71"/>
      <c r="C220" s="72"/>
      <c r="D220" s="480"/>
      <c r="E220" s="481"/>
      <c r="F220" s="191"/>
      <c r="G220" s="192"/>
      <c r="H220" s="193"/>
      <c r="I220" s="143">
        <f t="shared" si="106"/>
        <v>0</v>
      </c>
      <c r="J220" s="143">
        <f>L220-I220</f>
        <v>0</v>
      </c>
      <c r="K220" s="143"/>
      <c r="L220" s="172">
        <f t="shared" si="107"/>
        <v>0</v>
      </c>
      <c r="M220" s="324"/>
      <c r="N220" s="325"/>
      <c r="O220" s="326"/>
    </row>
    <row r="221" spans="1:15">
      <c r="B221" s="105" t="s">
        <v>24</v>
      </c>
      <c r="C221" s="108" t="s">
        <v>13</v>
      </c>
      <c r="D221" s="506"/>
      <c r="E221" s="512"/>
      <c r="F221" s="151"/>
      <c r="G221" s="152"/>
      <c r="H221" s="153"/>
      <c r="I221" s="151">
        <f>I222+I226</f>
        <v>10000000</v>
      </c>
      <c r="J221" s="151">
        <f>J222+J226</f>
        <v>-10000000</v>
      </c>
      <c r="K221" s="151"/>
      <c r="L221" s="173">
        <f>L222+L226</f>
        <v>0</v>
      </c>
      <c r="M221" s="327"/>
      <c r="N221" s="328"/>
      <c r="O221" s="329"/>
    </row>
    <row r="222" spans="1:15">
      <c r="B222" s="73" t="s">
        <v>58</v>
      </c>
      <c r="C222" s="109" t="s">
        <v>13</v>
      </c>
      <c r="D222" s="513"/>
      <c r="E222" s="514"/>
      <c r="F222" s="154"/>
      <c r="G222" s="155"/>
      <c r="H222" s="156"/>
      <c r="I222" s="154">
        <f t="shared" ref="I222" si="108">SUM(I223:I225)</f>
        <v>2000000</v>
      </c>
      <c r="J222" s="154">
        <f>SUM(J223:J225)</f>
        <v>-2000000</v>
      </c>
      <c r="K222" s="154"/>
      <c r="L222" s="174">
        <f>SUM(L223:L225)</f>
        <v>0</v>
      </c>
      <c r="M222" s="330"/>
      <c r="N222" s="331"/>
      <c r="O222" s="332"/>
    </row>
    <row r="223" spans="1:15">
      <c r="B223" s="69"/>
      <c r="C223" s="194" t="s">
        <v>417</v>
      </c>
      <c r="D223" s="465" t="s">
        <v>83</v>
      </c>
      <c r="E223" s="466"/>
      <c r="F223" s="185">
        <v>100000</v>
      </c>
      <c r="G223" s="186">
        <v>10</v>
      </c>
      <c r="H223" s="187">
        <v>2</v>
      </c>
      <c r="I223" s="142">
        <f t="shared" ref="I223:I225" si="109">F223*G223*H223</f>
        <v>2000000</v>
      </c>
      <c r="J223" s="142">
        <f>L223-I223</f>
        <v>-2000000</v>
      </c>
      <c r="K223" s="142"/>
      <c r="L223" s="172">
        <f>M223*N223*O223</f>
        <v>0</v>
      </c>
      <c r="M223" s="318"/>
      <c r="N223" s="319"/>
      <c r="O223" s="320"/>
    </row>
    <row r="224" spans="1:15">
      <c r="B224" s="69"/>
      <c r="C224" s="194" t="s">
        <v>59</v>
      </c>
      <c r="D224" s="465" t="s">
        <v>84</v>
      </c>
      <c r="E224" s="466"/>
      <c r="F224" s="185"/>
      <c r="G224" s="186"/>
      <c r="H224" s="187"/>
      <c r="I224" s="142">
        <f t="shared" si="109"/>
        <v>0</v>
      </c>
      <c r="J224" s="142">
        <f>L224-I224</f>
        <v>0</v>
      </c>
      <c r="K224" s="142"/>
      <c r="L224" s="172">
        <f t="shared" ref="L224:L225" si="110">M224*N224*O224</f>
        <v>0</v>
      </c>
      <c r="M224" s="318"/>
      <c r="N224" s="319"/>
      <c r="O224" s="320"/>
    </row>
    <row r="225" spans="2:15" ht="14.25" thickBot="1">
      <c r="B225" s="74"/>
      <c r="C225" s="195" t="s">
        <v>59</v>
      </c>
      <c r="D225" s="517" t="s">
        <v>85</v>
      </c>
      <c r="E225" s="518"/>
      <c r="F225" s="191"/>
      <c r="G225" s="192"/>
      <c r="H225" s="193"/>
      <c r="I225" s="157">
        <f t="shared" si="109"/>
        <v>0</v>
      </c>
      <c r="J225" s="157">
        <f>L225-I225</f>
        <v>0</v>
      </c>
      <c r="K225" s="157"/>
      <c r="L225" s="172">
        <f t="shared" si="110"/>
        <v>0</v>
      </c>
      <c r="M225" s="324"/>
      <c r="N225" s="325"/>
      <c r="O225" s="326"/>
    </row>
    <row r="226" spans="2:15">
      <c r="B226" s="69" t="s">
        <v>60</v>
      </c>
      <c r="C226" s="110" t="s">
        <v>13</v>
      </c>
      <c r="D226" s="513"/>
      <c r="E226" s="514"/>
      <c r="F226" s="158"/>
      <c r="G226" s="159"/>
      <c r="H226" s="160"/>
      <c r="I226" s="161">
        <f t="shared" ref="I226" si="111">SUM(I227:I229)</f>
        <v>8000000</v>
      </c>
      <c r="J226" s="161">
        <f>SUM(J227:J229)</f>
        <v>-8000000</v>
      </c>
      <c r="K226" s="161"/>
      <c r="L226" s="175">
        <f>SUM(L227:L229)</f>
        <v>0</v>
      </c>
      <c r="M226" s="330"/>
      <c r="N226" s="331"/>
      <c r="O226" s="332"/>
    </row>
    <row r="227" spans="2:15">
      <c r="B227" s="69"/>
      <c r="C227" s="194" t="s">
        <v>418</v>
      </c>
      <c r="D227" s="465" t="s">
        <v>83</v>
      </c>
      <c r="E227" s="466"/>
      <c r="F227" s="185">
        <v>200000</v>
      </c>
      <c r="G227" s="186">
        <v>20</v>
      </c>
      <c r="H227" s="187">
        <v>2</v>
      </c>
      <c r="I227" s="142">
        <f t="shared" ref="I227:I229" si="112">F227*G227*H227</f>
        <v>8000000</v>
      </c>
      <c r="J227" s="142">
        <f>L227-I227</f>
        <v>-8000000</v>
      </c>
      <c r="K227" s="142"/>
      <c r="L227" s="172">
        <f>M227*N227*O227</f>
        <v>0</v>
      </c>
      <c r="M227" s="318"/>
      <c r="N227" s="319">
        <f>G200</f>
        <v>30</v>
      </c>
      <c r="O227" s="320">
        <f>I200</f>
        <v>2</v>
      </c>
    </row>
    <row r="228" spans="2:15">
      <c r="B228" s="69"/>
      <c r="C228" s="194" t="s">
        <v>59</v>
      </c>
      <c r="D228" s="465" t="s">
        <v>84</v>
      </c>
      <c r="E228" s="466"/>
      <c r="F228" s="185"/>
      <c r="G228" s="186"/>
      <c r="H228" s="187"/>
      <c r="I228" s="142">
        <f t="shared" si="112"/>
        <v>0</v>
      </c>
      <c r="J228" s="142"/>
      <c r="K228" s="142"/>
      <c r="L228" s="172">
        <f t="shared" ref="L228:L229" si="113">M228*N228*O228</f>
        <v>0</v>
      </c>
      <c r="M228" s="318"/>
      <c r="N228" s="319">
        <f>G200</f>
        <v>30</v>
      </c>
      <c r="O228" s="320">
        <f>I200</f>
        <v>2</v>
      </c>
    </row>
    <row r="229" spans="2:15" ht="14.25" thickBot="1">
      <c r="B229" s="71"/>
      <c r="C229" s="196" t="s">
        <v>59</v>
      </c>
      <c r="D229" s="517" t="s">
        <v>85</v>
      </c>
      <c r="E229" s="518"/>
      <c r="F229" s="185"/>
      <c r="G229" s="186"/>
      <c r="H229" s="187"/>
      <c r="I229" s="143">
        <f t="shared" si="112"/>
        <v>0</v>
      </c>
      <c r="J229" s="143">
        <f>L229-I229</f>
        <v>0</v>
      </c>
      <c r="K229" s="143"/>
      <c r="L229" s="172">
        <f t="shared" si="113"/>
        <v>0</v>
      </c>
      <c r="M229" s="318"/>
      <c r="N229" s="319"/>
      <c r="O229" s="320"/>
    </row>
    <row r="230" spans="2:15">
      <c r="B230" s="105" t="s">
        <v>61</v>
      </c>
      <c r="C230" s="108" t="s">
        <v>13</v>
      </c>
      <c r="D230" s="493"/>
      <c r="E230" s="494"/>
      <c r="F230" s="151"/>
      <c r="G230" s="152"/>
      <c r="H230" s="153"/>
      <c r="I230" s="151">
        <f>I231+I235</f>
        <v>160000</v>
      </c>
      <c r="J230" s="151">
        <f>J231+J235</f>
        <v>-160000</v>
      </c>
      <c r="K230" s="151"/>
      <c r="L230" s="173">
        <f>L231+L235</f>
        <v>0</v>
      </c>
      <c r="M230" s="327"/>
      <c r="N230" s="328"/>
      <c r="O230" s="329"/>
    </row>
    <row r="231" spans="2:15">
      <c r="B231" s="130" t="s">
        <v>25</v>
      </c>
      <c r="C231" s="131" t="s">
        <v>13</v>
      </c>
      <c r="D231" s="489"/>
      <c r="E231" s="490"/>
      <c r="F231" s="162"/>
      <c r="G231" s="163"/>
      <c r="H231" s="164"/>
      <c r="I231" s="162">
        <f>SUM(I232:I234)</f>
        <v>160000</v>
      </c>
      <c r="J231" s="162">
        <f>SUM(J232:J234)</f>
        <v>-160000</v>
      </c>
      <c r="K231" s="162"/>
      <c r="L231" s="176">
        <f>SUM(L232:L234)</f>
        <v>0</v>
      </c>
      <c r="M231" s="333"/>
      <c r="N231" s="334"/>
      <c r="O231" s="335"/>
    </row>
    <row r="232" spans="2:15">
      <c r="B232" s="69"/>
      <c r="C232" s="214" t="s">
        <v>417</v>
      </c>
      <c r="D232" s="487"/>
      <c r="E232" s="488"/>
      <c r="F232" s="197">
        <v>80000</v>
      </c>
      <c r="G232" s="198">
        <v>1</v>
      </c>
      <c r="H232" s="199">
        <v>2</v>
      </c>
      <c r="I232" s="165">
        <f t="shared" ref="I232:I234" si="114">F232*G232*H232</f>
        <v>160000</v>
      </c>
      <c r="J232" s="165">
        <f>L232-I232</f>
        <v>-160000</v>
      </c>
      <c r="K232" s="165"/>
      <c r="L232" s="177">
        <f>M232*N232*O232</f>
        <v>0</v>
      </c>
      <c r="M232" s="336"/>
      <c r="N232" s="337"/>
      <c r="O232" s="338"/>
    </row>
    <row r="233" spans="2:15">
      <c r="B233" s="69"/>
      <c r="C233" s="212"/>
      <c r="D233" s="465"/>
      <c r="E233" s="484"/>
      <c r="F233" s="185"/>
      <c r="G233" s="186"/>
      <c r="H233" s="187"/>
      <c r="I233" s="142">
        <f t="shared" si="114"/>
        <v>0</v>
      </c>
      <c r="J233" s="142">
        <f>L233-I233</f>
        <v>0</v>
      </c>
      <c r="K233" s="142"/>
      <c r="L233" s="177">
        <f t="shared" ref="L233:L234" si="115">M233*N233*O233</f>
        <v>0</v>
      </c>
      <c r="M233" s="318"/>
      <c r="N233" s="319"/>
      <c r="O233" s="320"/>
    </row>
    <row r="234" spans="2:15">
      <c r="B234" s="69"/>
      <c r="C234" s="213"/>
      <c r="D234" s="491"/>
      <c r="E234" s="492"/>
      <c r="F234" s="191"/>
      <c r="G234" s="192"/>
      <c r="H234" s="193"/>
      <c r="I234" s="150">
        <f t="shared" si="114"/>
        <v>0</v>
      </c>
      <c r="J234" s="150">
        <f>L234-I234</f>
        <v>0</v>
      </c>
      <c r="K234" s="150"/>
      <c r="L234" s="177">
        <f t="shared" si="115"/>
        <v>0</v>
      </c>
      <c r="M234" s="324"/>
      <c r="N234" s="325"/>
      <c r="O234" s="326"/>
    </row>
    <row r="235" spans="2:15">
      <c r="B235" s="130" t="s">
        <v>62</v>
      </c>
      <c r="C235" s="131" t="s">
        <v>13</v>
      </c>
      <c r="D235" s="489"/>
      <c r="E235" s="490"/>
      <c r="F235" s="162"/>
      <c r="G235" s="163"/>
      <c r="H235" s="164"/>
      <c r="I235" s="162">
        <f>SUM(I236:I238)</f>
        <v>0</v>
      </c>
      <c r="J235" s="162">
        <f>SUM(J236:J238)</f>
        <v>0</v>
      </c>
      <c r="K235" s="162"/>
      <c r="L235" s="176">
        <f>SUM(L236:L238)</f>
        <v>0</v>
      </c>
      <c r="M235" s="333"/>
      <c r="N235" s="334"/>
      <c r="O235" s="335"/>
    </row>
    <row r="236" spans="2:15">
      <c r="B236" s="69"/>
      <c r="C236" s="200"/>
      <c r="D236" s="487"/>
      <c r="E236" s="488"/>
      <c r="F236" s="197"/>
      <c r="G236" s="198"/>
      <c r="H236" s="199">
        <v>2</v>
      </c>
      <c r="I236" s="165">
        <f>F236*G236*H236</f>
        <v>0</v>
      </c>
      <c r="J236" s="165">
        <f>L236-I236</f>
        <v>0</v>
      </c>
      <c r="K236" s="165"/>
      <c r="L236" s="177">
        <f>M236*N236*O236</f>
        <v>0</v>
      </c>
      <c r="M236" s="336"/>
      <c r="N236" s="337"/>
      <c r="O236" s="338"/>
    </row>
    <row r="237" spans="2:15">
      <c r="B237" s="69"/>
      <c r="C237" s="201"/>
      <c r="D237" s="465"/>
      <c r="E237" s="484"/>
      <c r="F237" s="185"/>
      <c r="G237" s="186"/>
      <c r="H237" s="187"/>
      <c r="I237" s="142">
        <f t="shared" ref="I237:I238" si="116">F237*G237*H237</f>
        <v>0</v>
      </c>
      <c r="J237" s="142">
        <f>L237-I237</f>
        <v>0</v>
      </c>
      <c r="K237" s="142"/>
      <c r="L237" s="177">
        <f t="shared" ref="L237:L238" si="117">M237*N237*O237</f>
        <v>0</v>
      </c>
      <c r="M237" s="318"/>
      <c r="N237" s="319"/>
      <c r="O237" s="320"/>
    </row>
    <row r="238" spans="2:15" ht="14.25" thickBot="1">
      <c r="B238" s="71"/>
      <c r="C238" s="202"/>
      <c r="D238" s="480"/>
      <c r="E238" s="485"/>
      <c r="F238" s="188"/>
      <c r="G238" s="189"/>
      <c r="H238" s="190"/>
      <c r="I238" s="143">
        <f t="shared" si="116"/>
        <v>0</v>
      </c>
      <c r="J238" s="143">
        <f>L238-I238</f>
        <v>0</v>
      </c>
      <c r="K238" s="143"/>
      <c r="L238" s="177">
        <f t="shared" si="117"/>
        <v>0</v>
      </c>
      <c r="M238" s="321"/>
      <c r="N238" s="322"/>
      <c r="O238" s="323"/>
    </row>
    <row r="239" spans="2:15" ht="30.75" customHeight="1" thickBot="1">
      <c r="B239" s="283" t="s">
        <v>504</v>
      </c>
      <c r="C239" s="107" t="s">
        <v>13</v>
      </c>
      <c r="D239" s="508" t="s">
        <v>26</v>
      </c>
      <c r="E239" s="509"/>
      <c r="F239" s="208">
        <v>9000</v>
      </c>
      <c r="G239" s="209">
        <v>20</v>
      </c>
      <c r="H239" s="210">
        <v>2</v>
      </c>
      <c r="I239" s="147">
        <f>F239*G239*H239</f>
        <v>360000</v>
      </c>
      <c r="J239" s="147">
        <f>L239-I239</f>
        <v>-360000</v>
      </c>
      <c r="K239" s="147"/>
      <c r="L239" s="171">
        <f>M239*N239*O239</f>
        <v>0</v>
      </c>
      <c r="M239" s="339"/>
      <c r="N239" s="340">
        <f>H200</f>
        <v>20</v>
      </c>
      <c r="O239" s="341">
        <f>I200</f>
        <v>2</v>
      </c>
    </row>
    <row r="240" spans="2:15">
      <c r="B240" s="129" t="s">
        <v>28</v>
      </c>
      <c r="C240" s="106" t="s">
        <v>13</v>
      </c>
      <c r="D240" s="506"/>
      <c r="E240" s="507"/>
      <c r="F240" s="144"/>
      <c r="G240" s="145"/>
      <c r="H240" s="146"/>
      <c r="I240" s="144">
        <f t="shared" ref="I240" si="118">SUM(I241:I243)</f>
        <v>2400000</v>
      </c>
      <c r="J240" s="144">
        <f>SUM(J241:J243)</f>
        <v>-2400000</v>
      </c>
      <c r="K240" s="144"/>
      <c r="L240" s="170">
        <f t="shared" ref="L240" si="119">SUM(L241:L243)</f>
        <v>0</v>
      </c>
      <c r="M240" s="342"/>
      <c r="N240" s="343"/>
      <c r="O240" s="344"/>
    </row>
    <row r="241" spans="2:15">
      <c r="B241" s="69"/>
      <c r="C241" s="200"/>
      <c r="D241" s="487"/>
      <c r="E241" s="488"/>
      <c r="F241" s="197">
        <v>60000</v>
      </c>
      <c r="G241" s="198">
        <v>20</v>
      </c>
      <c r="H241" s="199">
        <v>2</v>
      </c>
      <c r="I241" s="165">
        <f t="shared" ref="I241:I242" si="120">F241*G241*H241</f>
        <v>2400000</v>
      </c>
      <c r="J241" s="165">
        <f>L241-I241</f>
        <v>-2400000</v>
      </c>
      <c r="K241" s="165"/>
      <c r="L241" s="177">
        <f>M241*N241*O241</f>
        <v>0</v>
      </c>
      <c r="M241" s="336"/>
      <c r="N241" s="337"/>
      <c r="O241" s="338"/>
    </row>
    <row r="242" spans="2:15">
      <c r="B242" s="69"/>
      <c r="C242" s="201"/>
      <c r="D242" s="465"/>
      <c r="E242" s="484"/>
      <c r="F242" s="185"/>
      <c r="G242" s="186"/>
      <c r="H242" s="187"/>
      <c r="I242" s="142">
        <f t="shared" si="120"/>
        <v>0</v>
      </c>
      <c r="J242" s="142">
        <f>L242-I242</f>
        <v>0</v>
      </c>
      <c r="K242" s="142"/>
      <c r="L242" s="177">
        <f t="shared" ref="L242:L243" si="121">M242*N242*O242</f>
        <v>0</v>
      </c>
      <c r="M242" s="318"/>
      <c r="N242" s="319"/>
      <c r="O242" s="320"/>
    </row>
    <row r="243" spans="2:15" ht="14.25" thickBot="1">
      <c r="B243" s="71"/>
      <c r="C243" s="202"/>
      <c r="D243" s="480"/>
      <c r="E243" s="485"/>
      <c r="F243" s="188"/>
      <c r="G243" s="189"/>
      <c r="H243" s="190"/>
      <c r="I243" s="143">
        <f>F243*G243*H243</f>
        <v>0</v>
      </c>
      <c r="J243" s="143">
        <f>L243-I243</f>
        <v>0</v>
      </c>
      <c r="K243" s="143"/>
      <c r="L243" s="177">
        <f t="shared" si="121"/>
        <v>0</v>
      </c>
      <c r="M243" s="321"/>
      <c r="N243" s="322"/>
      <c r="O243" s="323"/>
    </row>
    <row r="244" spans="2:15">
      <c r="B244" s="105" t="s">
        <v>29</v>
      </c>
      <c r="C244" s="107" t="s">
        <v>13</v>
      </c>
      <c r="D244" s="478" t="s">
        <v>29</v>
      </c>
      <c r="E244" s="486"/>
      <c r="F244" s="147"/>
      <c r="G244" s="148"/>
      <c r="H244" s="149"/>
      <c r="I244" s="147">
        <f t="shared" ref="I244" si="122">SUM(I245:I247)</f>
        <v>800000</v>
      </c>
      <c r="J244" s="147">
        <f>SUM(J245:J247)</f>
        <v>-800000</v>
      </c>
      <c r="K244" s="147"/>
      <c r="L244" s="171">
        <f t="shared" ref="L244" si="123">SUM(L245:L247)</f>
        <v>0</v>
      </c>
      <c r="M244" s="315"/>
      <c r="N244" s="316"/>
      <c r="O244" s="317">
        <f>I200</f>
        <v>2</v>
      </c>
    </row>
    <row r="245" spans="2:15">
      <c r="B245" s="69"/>
      <c r="C245" s="70" t="s">
        <v>63</v>
      </c>
      <c r="D245" s="465"/>
      <c r="E245" s="484"/>
      <c r="F245" s="185">
        <v>20000</v>
      </c>
      <c r="G245" s="186">
        <v>20</v>
      </c>
      <c r="H245" s="187">
        <v>2</v>
      </c>
      <c r="I245" s="142">
        <f t="shared" ref="I245:I247" si="124">F245*G245*H245</f>
        <v>800000</v>
      </c>
      <c r="J245" s="142">
        <f>L245-I245</f>
        <v>-800000</v>
      </c>
      <c r="K245" s="142"/>
      <c r="L245" s="172">
        <f>M245*N245*O245</f>
        <v>0</v>
      </c>
      <c r="M245" s="318"/>
      <c r="N245" s="319">
        <f>H200</f>
        <v>20</v>
      </c>
      <c r="O245" s="320">
        <f>I200</f>
        <v>2</v>
      </c>
    </row>
    <row r="246" spans="2:15">
      <c r="B246" s="69"/>
      <c r="C246" s="70" t="s">
        <v>64</v>
      </c>
      <c r="D246" s="465"/>
      <c r="E246" s="484"/>
      <c r="F246" s="185"/>
      <c r="G246" s="186"/>
      <c r="H246" s="187"/>
      <c r="I246" s="142">
        <f t="shared" si="124"/>
        <v>0</v>
      </c>
      <c r="J246" s="142">
        <f>L246-I246</f>
        <v>0</v>
      </c>
      <c r="K246" s="142"/>
      <c r="L246" s="172">
        <f t="shared" ref="L246:L247" si="125">M246*N246*O246</f>
        <v>0</v>
      </c>
      <c r="M246" s="318"/>
      <c r="N246" s="319"/>
      <c r="O246" s="320"/>
    </row>
    <row r="247" spans="2:15" ht="14.25" thickBot="1">
      <c r="B247" s="71"/>
      <c r="C247" s="72"/>
      <c r="D247" s="480"/>
      <c r="E247" s="485"/>
      <c r="F247" s="188"/>
      <c r="G247" s="189"/>
      <c r="H247" s="190"/>
      <c r="I247" s="143">
        <f t="shared" si="124"/>
        <v>0</v>
      </c>
      <c r="J247" s="143">
        <f>L247-I247</f>
        <v>0</v>
      </c>
      <c r="K247" s="143"/>
      <c r="L247" s="172">
        <f t="shared" si="125"/>
        <v>0</v>
      </c>
      <c r="M247" s="321"/>
      <c r="N247" s="322"/>
      <c r="O247" s="323"/>
    </row>
    <row r="248" spans="2:15">
      <c r="B248" s="129" t="s">
        <v>65</v>
      </c>
      <c r="C248" s="106" t="s">
        <v>13</v>
      </c>
      <c r="D248" s="506"/>
      <c r="E248" s="507"/>
      <c r="F248" s="144"/>
      <c r="G248" s="145"/>
      <c r="H248" s="146"/>
      <c r="I248" s="144">
        <f t="shared" ref="I248" si="126">SUM(I249:I251)</f>
        <v>120000</v>
      </c>
      <c r="J248" s="144">
        <f>SUM(J249:J251)</f>
        <v>-120000</v>
      </c>
      <c r="K248" s="144"/>
      <c r="L248" s="170">
        <f t="shared" ref="L248" si="127">SUM(L249:L251)</f>
        <v>0</v>
      </c>
      <c r="M248" s="342"/>
      <c r="N248" s="343"/>
      <c r="O248" s="344"/>
    </row>
    <row r="249" spans="2:15">
      <c r="B249" s="69"/>
      <c r="C249" s="211" t="s">
        <v>416</v>
      </c>
      <c r="D249" s="487"/>
      <c r="E249" s="488"/>
      <c r="F249" s="197">
        <v>3000</v>
      </c>
      <c r="G249" s="198">
        <v>20</v>
      </c>
      <c r="H249" s="199">
        <v>2</v>
      </c>
      <c r="I249" s="165">
        <f t="shared" ref="I249:I251" si="128">F249*G249*H249</f>
        <v>120000</v>
      </c>
      <c r="J249" s="165">
        <f>L249-I249</f>
        <v>-120000</v>
      </c>
      <c r="K249" s="165"/>
      <c r="L249" s="177">
        <f>M249*N249*O249</f>
        <v>0</v>
      </c>
      <c r="M249" s="336"/>
      <c r="N249" s="337">
        <f>H200</f>
        <v>20</v>
      </c>
      <c r="O249" s="338">
        <f>I200</f>
        <v>2</v>
      </c>
    </row>
    <row r="250" spans="2:15">
      <c r="B250" s="69"/>
      <c r="C250" s="70" t="s">
        <v>34</v>
      </c>
      <c r="D250" s="465"/>
      <c r="E250" s="484"/>
      <c r="F250" s="185"/>
      <c r="G250" s="186"/>
      <c r="H250" s="187"/>
      <c r="I250" s="142">
        <f t="shared" si="128"/>
        <v>0</v>
      </c>
      <c r="J250" s="142">
        <f>L250-I250</f>
        <v>0</v>
      </c>
      <c r="K250" s="142"/>
      <c r="L250" s="177">
        <f t="shared" ref="L250:L251" si="129">M250*N250*O250</f>
        <v>0</v>
      </c>
      <c r="M250" s="336"/>
      <c r="N250" s="319">
        <f>H200</f>
        <v>20</v>
      </c>
      <c r="O250" s="320">
        <f>I200</f>
        <v>2</v>
      </c>
    </row>
    <row r="251" spans="2:15" ht="14.25" thickBot="1">
      <c r="B251" s="71"/>
      <c r="C251" s="72"/>
      <c r="D251" s="480"/>
      <c r="E251" s="485"/>
      <c r="F251" s="188"/>
      <c r="G251" s="189"/>
      <c r="H251" s="190"/>
      <c r="I251" s="143">
        <f t="shared" si="128"/>
        <v>0</v>
      </c>
      <c r="J251" s="143">
        <f>L251-I251</f>
        <v>0</v>
      </c>
      <c r="K251" s="143"/>
      <c r="L251" s="177">
        <f t="shared" si="129"/>
        <v>0</v>
      </c>
      <c r="M251" s="321"/>
      <c r="N251" s="322"/>
      <c r="O251" s="323"/>
    </row>
    <row r="252" spans="2:15">
      <c r="B252" s="105" t="s">
        <v>66</v>
      </c>
      <c r="C252" s="107" t="s">
        <v>13</v>
      </c>
      <c r="D252" s="482">
        <f>I252/(I213+I214+I217+I221+I230+I239+I240+I244+I248)</f>
        <v>7.0198660963659287E-2</v>
      </c>
      <c r="E252" s="483"/>
      <c r="F252" s="147"/>
      <c r="G252" s="148"/>
      <c r="H252" s="149"/>
      <c r="I252" s="147">
        <f t="shared" ref="I252" si="130">SUM(I253:I255)</f>
        <v>1126000</v>
      </c>
      <c r="J252" s="147">
        <f>SUM(J253:J255)</f>
        <v>-1126000</v>
      </c>
      <c r="K252" s="147"/>
      <c r="L252" s="171">
        <f t="shared" ref="L252" si="131">SUM(L253:L255)</f>
        <v>0</v>
      </c>
      <c r="M252" s="315"/>
      <c r="N252" s="316"/>
      <c r="O252" s="317"/>
    </row>
    <row r="253" spans="2:15" ht="16.5" customHeight="1">
      <c r="B253" s="496" t="s">
        <v>79</v>
      </c>
      <c r="C253" s="70" t="s">
        <v>27</v>
      </c>
      <c r="D253" s="465"/>
      <c r="E253" s="484"/>
      <c r="F253" s="185">
        <v>33000</v>
      </c>
      <c r="G253" s="186">
        <v>1</v>
      </c>
      <c r="H253" s="187">
        <v>2</v>
      </c>
      <c r="I253" s="142">
        <f t="shared" ref="I253:I255" si="132">F253*G253*H253</f>
        <v>66000</v>
      </c>
      <c r="J253" s="142">
        <f>L253-I253</f>
        <v>-66000</v>
      </c>
      <c r="K253" s="142"/>
      <c r="L253" s="172">
        <f>M253*N253*O253</f>
        <v>0</v>
      </c>
      <c r="M253" s="318"/>
      <c r="N253" s="319">
        <f>H200</f>
        <v>20</v>
      </c>
      <c r="O253" s="320">
        <f>I200</f>
        <v>2</v>
      </c>
    </row>
    <row r="254" spans="2:15">
      <c r="B254" s="496"/>
      <c r="C254" s="70" t="s">
        <v>30</v>
      </c>
      <c r="D254" s="465"/>
      <c r="E254" s="484"/>
      <c r="F254" s="185">
        <v>30000</v>
      </c>
      <c r="G254" s="186">
        <v>1</v>
      </c>
      <c r="H254" s="187">
        <v>2</v>
      </c>
      <c r="I254" s="142">
        <f t="shared" si="132"/>
        <v>60000</v>
      </c>
      <c r="J254" s="142">
        <f>L254-I254</f>
        <v>-60000</v>
      </c>
      <c r="K254" s="142"/>
      <c r="L254" s="172">
        <f t="shared" ref="L254:L255" si="133">M254*N254*O254</f>
        <v>0</v>
      </c>
      <c r="M254" s="318"/>
      <c r="N254" s="319">
        <f>H200</f>
        <v>20</v>
      </c>
      <c r="O254" s="320">
        <f>I200</f>
        <v>2</v>
      </c>
    </row>
    <row r="255" spans="2:15" ht="19.5" customHeight="1" thickBot="1">
      <c r="B255" s="497"/>
      <c r="C255" s="72" t="s">
        <v>33</v>
      </c>
      <c r="D255" s="480"/>
      <c r="E255" s="485"/>
      <c r="F255" s="188">
        <v>500000</v>
      </c>
      <c r="G255" s="189">
        <v>1</v>
      </c>
      <c r="H255" s="190">
        <v>2</v>
      </c>
      <c r="I255" s="143">
        <f t="shared" si="132"/>
        <v>1000000</v>
      </c>
      <c r="J255" s="143">
        <f>L255-I255</f>
        <v>-1000000</v>
      </c>
      <c r="K255" s="143"/>
      <c r="L255" s="172">
        <f t="shared" si="133"/>
        <v>0</v>
      </c>
      <c r="M255" s="321"/>
      <c r="N255" s="322"/>
      <c r="O255" s="323"/>
    </row>
    <row r="256" spans="2:15" ht="18" customHeight="1">
      <c r="B256" s="124" t="s">
        <v>412</v>
      </c>
      <c r="C256" s="125" t="s">
        <v>23</v>
      </c>
      <c r="D256" s="510"/>
      <c r="E256" s="511"/>
      <c r="F256" s="126"/>
      <c r="G256" s="127"/>
      <c r="H256" s="128"/>
      <c r="I256" s="126">
        <f>SUM(I257:I260)</f>
        <v>1300000</v>
      </c>
      <c r="J256" s="126">
        <f>SUM(J257:J260)</f>
        <v>-1300000</v>
      </c>
      <c r="K256" s="126"/>
      <c r="L256" s="178">
        <f>SUM(L257:L260)</f>
        <v>0</v>
      </c>
      <c r="M256" s="345"/>
      <c r="N256" s="346"/>
      <c r="O256" s="347"/>
    </row>
    <row r="257" spans="1:15">
      <c r="A257" t="str">
        <f>B200&amp;"식비"</f>
        <v>4식비</v>
      </c>
      <c r="B257" s="111"/>
      <c r="C257" s="110" t="s">
        <v>67</v>
      </c>
      <c r="D257" s="487"/>
      <c r="E257" s="488"/>
      <c r="F257" s="197">
        <v>15000</v>
      </c>
      <c r="G257" s="198">
        <v>20</v>
      </c>
      <c r="H257" s="199">
        <v>2</v>
      </c>
      <c r="I257" s="161">
        <f t="shared" ref="I257:I260" si="134">F257*G257*H257</f>
        <v>600000</v>
      </c>
      <c r="J257" s="161">
        <f>L257-I257</f>
        <v>-600000</v>
      </c>
      <c r="K257" s="161"/>
      <c r="L257" s="175">
        <f>M257*N257*O257</f>
        <v>0</v>
      </c>
      <c r="M257" s="336"/>
      <c r="N257" s="337">
        <f>H200</f>
        <v>20</v>
      </c>
      <c r="O257" s="338">
        <f>I200</f>
        <v>2</v>
      </c>
    </row>
    <row r="258" spans="1:15">
      <c r="A258" t="str">
        <f>B200&amp;"숙박비"</f>
        <v>4숙박비</v>
      </c>
      <c r="B258" s="111"/>
      <c r="C258" s="112" t="s">
        <v>80</v>
      </c>
      <c r="D258" s="465"/>
      <c r="E258" s="484"/>
      <c r="F258" s="191"/>
      <c r="G258" s="192"/>
      <c r="H258" s="193"/>
      <c r="I258" s="166">
        <f t="shared" si="134"/>
        <v>0</v>
      </c>
      <c r="J258" s="166">
        <f>L258-I258</f>
        <v>0</v>
      </c>
      <c r="K258" s="166"/>
      <c r="L258" s="175">
        <f t="shared" ref="L258:L260" si="135">M258*N258*O258</f>
        <v>0</v>
      </c>
      <c r="M258" s="324"/>
      <c r="N258" s="325"/>
      <c r="O258" s="326"/>
    </row>
    <row r="259" spans="1:15">
      <c r="A259" t="str">
        <f>B200&amp;"수당"</f>
        <v>4수당</v>
      </c>
      <c r="B259" s="111"/>
      <c r="C259" s="112" t="s">
        <v>20</v>
      </c>
      <c r="D259" s="203"/>
      <c r="E259" s="204"/>
      <c r="F259" s="191">
        <v>300000</v>
      </c>
      <c r="G259" s="192">
        <v>1</v>
      </c>
      <c r="H259" s="193">
        <v>1</v>
      </c>
      <c r="I259" s="166">
        <f t="shared" si="134"/>
        <v>300000</v>
      </c>
      <c r="J259" s="166">
        <f>L259-I259</f>
        <v>-300000</v>
      </c>
      <c r="K259" s="166"/>
      <c r="L259" s="175">
        <f t="shared" si="135"/>
        <v>0</v>
      </c>
      <c r="M259" s="324"/>
      <c r="N259" s="325"/>
      <c r="O259" s="326"/>
    </row>
    <row r="260" spans="1:15" ht="14.25" thickBot="1">
      <c r="A260" t="str">
        <f>B200&amp;"임금"</f>
        <v>4임금</v>
      </c>
      <c r="B260" s="113"/>
      <c r="C260" s="114" t="s">
        <v>81</v>
      </c>
      <c r="D260" s="480"/>
      <c r="E260" s="485"/>
      <c r="F260" s="188">
        <v>400000</v>
      </c>
      <c r="G260" s="189">
        <v>1</v>
      </c>
      <c r="H260" s="190">
        <v>1</v>
      </c>
      <c r="I260" s="167">
        <f t="shared" si="134"/>
        <v>400000</v>
      </c>
      <c r="J260" s="167">
        <f>L260-I260</f>
        <v>-400000</v>
      </c>
      <c r="K260" s="167"/>
      <c r="L260" s="179">
        <f t="shared" si="135"/>
        <v>0</v>
      </c>
      <c r="M260" s="321"/>
      <c r="N260" s="322">
        <f>H200</f>
        <v>20</v>
      </c>
      <c r="O260" s="323">
        <f>I200</f>
        <v>2</v>
      </c>
    </row>
    <row r="261" spans="1:15" ht="37.9" customHeight="1">
      <c r="B261" s="362" t="s">
        <v>533</v>
      </c>
      <c r="C261" s="363" t="s">
        <v>532</v>
      </c>
      <c r="D261" s="362"/>
      <c r="E261" s="362" t="s">
        <v>529</v>
      </c>
      <c r="F261" s="362"/>
      <c r="G261" s="362" t="s">
        <v>528</v>
      </c>
      <c r="H261" s="362"/>
      <c r="I261" s="362" t="s">
        <v>534</v>
      </c>
      <c r="J261" s="362"/>
      <c r="K261" s="362" t="s">
        <v>535</v>
      </c>
      <c r="L261" s="362"/>
    </row>
    <row r="262" spans="1:15" ht="37.9" customHeight="1">
      <c r="B262" s="362" t="s">
        <v>533</v>
      </c>
      <c r="C262" s="363" t="s">
        <v>532</v>
      </c>
      <c r="D262" s="362"/>
      <c r="E262" s="362" t="s">
        <v>529</v>
      </c>
      <c r="F262" s="362"/>
      <c r="G262" s="362" t="s">
        <v>528</v>
      </c>
      <c r="H262" s="362"/>
      <c r="I262" s="362" t="s">
        <v>534</v>
      </c>
      <c r="J262" s="362"/>
      <c r="K262" s="362" t="s">
        <v>535</v>
      </c>
      <c r="L262" s="362"/>
    </row>
    <row r="263" spans="1:15" ht="37.9" customHeight="1" thickBot="1">
      <c r="B263" s="362" t="s">
        <v>533</v>
      </c>
      <c r="C263" s="363" t="s">
        <v>532</v>
      </c>
      <c r="D263" s="362"/>
      <c r="E263" s="362"/>
      <c r="F263" s="362"/>
      <c r="G263" s="362"/>
      <c r="H263" s="362"/>
      <c r="I263" s="362"/>
      <c r="J263" s="362"/>
      <c r="K263" s="362"/>
    </row>
    <row r="264" spans="1:15" ht="33.75" customHeight="1">
      <c r="B264" s="123" t="s">
        <v>68</v>
      </c>
      <c r="C264" s="515" t="s">
        <v>42</v>
      </c>
      <c r="D264" s="515"/>
      <c r="E264" s="96" t="s">
        <v>409</v>
      </c>
      <c r="F264" s="96" t="s">
        <v>43</v>
      </c>
      <c r="G264" s="96" t="s">
        <v>44</v>
      </c>
      <c r="H264" s="96" t="s">
        <v>45</v>
      </c>
      <c r="I264" s="96" t="s">
        <v>46</v>
      </c>
      <c r="J264" s="96" t="s">
        <v>47</v>
      </c>
      <c r="K264" s="135"/>
      <c r="L264" s="65"/>
    </row>
    <row r="265" spans="1:15" ht="24.75" customHeight="1" thickBot="1">
      <c r="B265" s="288">
        <f>B200+1</f>
        <v>5</v>
      </c>
      <c r="C265" s="516" t="s">
        <v>419</v>
      </c>
      <c r="D265" s="516"/>
      <c r="E265" s="141" t="s">
        <v>410</v>
      </c>
      <c r="F265" s="141">
        <v>3</v>
      </c>
      <c r="G265" s="215">
        <v>30</v>
      </c>
      <c r="H265" s="141">
        <v>20</v>
      </c>
      <c r="I265" s="141">
        <v>2</v>
      </c>
      <c r="J265" s="104">
        <f>H265*I265</f>
        <v>40</v>
      </c>
      <c r="K265" s="136"/>
      <c r="L265" s="66"/>
    </row>
    <row r="266" spans="1:15" ht="14.25" thickBot="1">
      <c r="B266" s="64"/>
      <c r="C266" s="64"/>
      <c r="D266" s="64"/>
      <c r="E266" s="64"/>
      <c r="F266" s="64"/>
      <c r="G266" s="64"/>
      <c r="H266" s="64"/>
      <c r="I266" s="64"/>
      <c r="J266" s="64"/>
      <c r="K266" s="137"/>
      <c r="L266" s="64"/>
    </row>
    <row r="267" spans="1:15" ht="18.75" customHeight="1">
      <c r="B267" s="504" t="s">
        <v>78</v>
      </c>
      <c r="C267" s="505"/>
      <c r="D267" s="505"/>
      <c r="E267" s="463" t="s">
        <v>404</v>
      </c>
      <c r="F267" s="505"/>
      <c r="G267" s="498" t="s">
        <v>82</v>
      </c>
      <c r="H267" s="463" t="s">
        <v>405</v>
      </c>
      <c r="I267" s="463" t="s">
        <v>406</v>
      </c>
      <c r="J267" s="459" t="s">
        <v>403</v>
      </c>
      <c r="K267" s="138"/>
      <c r="L267" s="64"/>
    </row>
    <row r="268" spans="1:15" ht="47.25" customHeight="1">
      <c r="B268" s="97" t="s">
        <v>22</v>
      </c>
      <c r="C268" s="98" t="s">
        <v>23</v>
      </c>
      <c r="D268" s="216" t="s">
        <v>420</v>
      </c>
      <c r="E268" s="464"/>
      <c r="F268" s="464"/>
      <c r="G268" s="499"/>
      <c r="H268" s="464"/>
      <c r="I268" s="464"/>
      <c r="J268" s="460"/>
      <c r="K268" s="139"/>
      <c r="L268" s="64"/>
    </row>
    <row r="269" spans="1:15" ht="18" customHeight="1">
      <c r="B269" s="67" t="s">
        <v>23</v>
      </c>
      <c r="C269" s="121">
        <f>SUM(C270:C271)</f>
        <v>0</v>
      </c>
      <c r="D269" s="502">
        <f>ROUNDDOWN(C270/G265/J265,0)</f>
        <v>0</v>
      </c>
      <c r="E269" s="469" t="s">
        <v>438</v>
      </c>
      <c r="F269" s="469"/>
      <c r="G269" s="469">
        <v>6</v>
      </c>
      <c r="H269" s="471">
        <v>190306</v>
      </c>
      <c r="I269" s="474">
        <v>6850</v>
      </c>
      <c r="J269" s="461">
        <f>D269/I269</f>
        <v>0</v>
      </c>
      <c r="K269" s="140"/>
      <c r="L269" s="64"/>
    </row>
    <row r="270" spans="1:15" ht="18" customHeight="1">
      <c r="B270" s="67" t="s">
        <v>415</v>
      </c>
      <c r="C270" s="121">
        <f>L277</f>
        <v>0</v>
      </c>
      <c r="D270" s="502"/>
      <c r="E270" s="469"/>
      <c r="F270" s="469"/>
      <c r="G270" s="469"/>
      <c r="H270" s="472"/>
      <c r="I270" s="474"/>
      <c r="J270" s="461"/>
      <c r="K270" s="140"/>
      <c r="L270" s="64"/>
    </row>
    <row r="271" spans="1:15" ht="18" customHeight="1" thickBot="1">
      <c r="B271" s="68" t="s">
        <v>414</v>
      </c>
      <c r="C271" s="122">
        <f>L321</f>
        <v>0</v>
      </c>
      <c r="D271" s="503"/>
      <c r="E271" s="470"/>
      <c r="F271" s="470"/>
      <c r="G271" s="470"/>
      <c r="H271" s="473"/>
      <c r="I271" s="475"/>
      <c r="J271" s="462"/>
      <c r="K271" s="140"/>
      <c r="L271" s="64"/>
    </row>
    <row r="272" spans="1:15" ht="18" customHeight="1">
      <c r="B272" s="180"/>
      <c r="C272" s="205"/>
      <c r="D272" s="206"/>
      <c r="E272" s="181"/>
      <c r="F272" s="181"/>
      <c r="G272" s="181"/>
      <c r="H272" s="183"/>
      <c r="I272" s="184"/>
      <c r="J272" s="207"/>
      <c r="K272" s="182"/>
      <c r="L272" s="64"/>
    </row>
    <row r="273" spans="1:15" ht="14.25" thickBot="1"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</row>
    <row r="274" spans="1:15" ht="19.5" customHeight="1" thickBot="1">
      <c r="B274" s="64"/>
      <c r="C274" s="64"/>
      <c r="D274" s="64"/>
      <c r="E274" s="64"/>
      <c r="F274" s="289" t="s">
        <v>74</v>
      </c>
      <c r="G274" s="290"/>
      <c r="H274" s="290"/>
      <c r="I274" s="292"/>
      <c r="J274" s="293" t="s">
        <v>35</v>
      </c>
      <c r="K274" s="294"/>
      <c r="L274" s="295" t="s">
        <v>76</v>
      </c>
      <c r="M274" s="310"/>
      <c r="N274" s="310"/>
      <c r="O274" s="115"/>
    </row>
    <row r="275" spans="1:15" ht="18.75" customHeight="1" thickBot="1">
      <c r="B275" s="75" t="s">
        <v>31</v>
      </c>
      <c r="C275" s="76" t="s">
        <v>50</v>
      </c>
      <c r="D275" s="467" t="s">
        <v>51</v>
      </c>
      <c r="E275" s="468"/>
      <c r="F275" s="75" t="s">
        <v>52</v>
      </c>
      <c r="G275" s="76" t="s">
        <v>53</v>
      </c>
      <c r="H275" s="77" t="s">
        <v>21</v>
      </c>
      <c r="I275" s="75" t="s">
        <v>48</v>
      </c>
      <c r="J275" s="132" t="s">
        <v>407</v>
      </c>
      <c r="K275" s="296" t="s">
        <v>408</v>
      </c>
      <c r="L275" s="295" t="s">
        <v>48</v>
      </c>
      <c r="M275" s="295" t="s">
        <v>52</v>
      </c>
      <c r="N275" s="295" t="s">
        <v>53</v>
      </c>
      <c r="O275" s="295" t="s">
        <v>21</v>
      </c>
    </row>
    <row r="276" spans="1:15" ht="21" customHeight="1" thickBot="1">
      <c r="B276" s="78" t="s">
        <v>23</v>
      </c>
      <c r="C276" s="79"/>
      <c r="D276" s="467"/>
      <c r="E276" s="468"/>
      <c r="F276" s="80"/>
      <c r="G276" s="81"/>
      <c r="H276" s="82"/>
      <c r="I276" s="83">
        <f>I277+I321</f>
        <v>18466192</v>
      </c>
      <c r="J276" s="133"/>
      <c r="K276" s="133"/>
      <c r="L276" s="168">
        <f>L277+L321</f>
        <v>0</v>
      </c>
      <c r="M276" s="80"/>
      <c r="N276" s="81"/>
      <c r="O276" s="82"/>
    </row>
    <row r="277" spans="1:15" ht="21.75" customHeight="1" thickBot="1">
      <c r="A277" t="str">
        <f>B265&amp;"훈련비"</f>
        <v>5훈련비</v>
      </c>
      <c r="B277" s="99" t="s">
        <v>413</v>
      </c>
      <c r="C277" s="100" t="s">
        <v>23</v>
      </c>
      <c r="D277" s="500"/>
      <c r="E277" s="501"/>
      <c r="F277" s="101"/>
      <c r="G277" s="102"/>
      <c r="H277" s="103"/>
      <c r="I277" s="101">
        <f>I278+I279+I282+I286+I295+I304+I305+I309+I313+I317</f>
        <v>17166192</v>
      </c>
      <c r="J277" s="101">
        <f>J278+J279+J282+J286+J295+J304+J305+J309+J313+J317</f>
        <v>-17166192</v>
      </c>
      <c r="K277" s="101"/>
      <c r="L277" s="169">
        <f>L278+L279+L282+L286+L295+L304+L305+L309+L313+L317</f>
        <v>0</v>
      </c>
      <c r="M277" s="101"/>
      <c r="N277" s="102"/>
      <c r="O277" s="311"/>
    </row>
    <row r="278" spans="1:15" ht="14.25" thickBot="1">
      <c r="B278" s="105" t="s">
        <v>54</v>
      </c>
      <c r="C278" s="106" t="s">
        <v>13</v>
      </c>
      <c r="D278" s="476" t="s">
        <v>54</v>
      </c>
      <c r="E278" s="477"/>
      <c r="F278" s="280">
        <v>12506</v>
      </c>
      <c r="G278" s="281">
        <v>16</v>
      </c>
      <c r="H278" s="282">
        <v>2</v>
      </c>
      <c r="I278" s="144">
        <f>F278*G278*H278</f>
        <v>400192</v>
      </c>
      <c r="J278" s="144">
        <f>L278-I278</f>
        <v>-400192</v>
      </c>
      <c r="K278" s="144"/>
      <c r="L278" s="170">
        <f>M278*N278*O278</f>
        <v>0</v>
      </c>
      <c r="M278" s="312"/>
      <c r="N278" s="313">
        <v>30</v>
      </c>
      <c r="O278" s="314">
        <f>I265</f>
        <v>2</v>
      </c>
    </row>
    <row r="279" spans="1:15">
      <c r="B279" s="105" t="s">
        <v>55</v>
      </c>
      <c r="C279" s="107" t="s">
        <v>13</v>
      </c>
      <c r="D279" s="478"/>
      <c r="E279" s="479"/>
      <c r="F279" s="147"/>
      <c r="G279" s="148"/>
      <c r="H279" s="149"/>
      <c r="I279" s="147">
        <f t="shared" ref="I279" si="136">SUM(I280:I281)</f>
        <v>0</v>
      </c>
      <c r="J279" s="147">
        <f>SUM(J280:J281)</f>
        <v>0</v>
      </c>
      <c r="K279" s="147"/>
      <c r="L279" s="171">
        <f t="shared" ref="L279" si="137">SUM(L280:L281)</f>
        <v>0</v>
      </c>
      <c r="M279" s="315"/>
      <c r="N279" s="316"/>
      <c r="O279" s="317"/>
    </row>
    <row r="280" spans="1:15">
      <c r="B280" s="69"/>
      <c r="C280" s="70" t="s">
        <v>56</v>
      </c>
      <c r="D280" s="465"/>
      <c r="E280" s="466"/>
      <c r="F280" s="185"/>
      <c r="G280" s="186"/>
      <c r="H280" s="187"/>
      <c r="I280" s="142">
        <f>F280*G280*H280</f>
        <v>0</v>
      </c>
      <c r="J280" s="142">
        <f>L280-I280</f>
        <v>0</v>
      </c>
      <c r="K280" s="142"/>
      <c r="L280" s="172">
        <f>M280*N280*O280</f>
        <v>0</v>
      </c>
      <c r="M280" s="318"/>
      <c r="N280" s="319"/>
      <c r="O280" s="320"/>
    </row>
    <row r="281" spans="1:15" ht="14.25" thickBot="1">
      <c r="B281" s="71"/>
      <c r="C281" s="72"/>
      <c r="D281" s="480"/>
      <c r="E281" s="481"/>
      <c r="F281" s="188"/>
      <c r="G281" s="189"/>
      <c r="H281" s="190"/>
      <c r="I281" s="143">
        <f>F281*G281*H281</f>
        <v>0</v>
      </c>
      <c r="J281" s="143">
        <f>L281-I281</f>
        <v>0</v>
      </c>
      <c r="K281" s="143"/>
      <c r="L281" s="172">
        <f>M281*N281*O281</f>
        <v>0</v>
      </c>
      <c r="M281" s="321"/>
      <c r="N281" s="322"/>
      <c r="O281" s="323"/>
    </row>
    <row r="282" spans="1:15">
      <c r="B282" s="105" t="s">
        <v>57</v>
      </c>
      <c r="C282" s="107" t="s">
        <v>13</v>
      </c>
      <c r="D282" s="478"/>
      <c r="E282" s="479"/>
      <c r="F282" s="147"/>
      <c r="G282" s="148"/>
      <c r="H282" s="149"/>
      <c r="I282" s="147">
        <f t="shared" ref="I282" si="138">SUM(I283:I285)</f>
        <v>1800000</v>
      </c>
      <c r="J282" s="147">
        <f>SUM(J283:J285)</f>
        <v>-1800000</v>
      </c>
      <c r="K282" s="147"/>
      <c r="L282" s="171">
        <f t="shared" ref="L282" si="139">SUM(L283:L285)</f>
        <v>0</v>
      </c>
      <c r="M282" s="315"/>
      <c r="N282" s="316"/>
      <c r="O282" s="317"/>
    </row>
    <row r="283" spans="1:15">
      <c r="B283" s="69"/>
      <c r="C283" s="70" t="s">
        <v>56</v>
      </c>
      <c r="D283" s="465"/>
      <c r="E283" s="466"/>
      <c r="F283" s="185">
        <v>900000</v>
      </c>
      <c r="G283" s="186">
        <v>1</v>
      </c>
      <c r="H283" s="187">
        <v>2</v>
      </c>
      <c r="I283" s="142">
        <f t="shared" ref="I283:I285" si="140">F283*G283*H283</f>
        <v>1800000</v>
      </c>
      <c r="J283" s="142">
        <f>L283-I283</f>
        <v>-1800000</v>
      </c>
      <c r="K283" s="142"/>
      <c r="L283" s="172">
        <f>M283*N283*O283</f>
        <v>0</v>
      </c>
      <c r="M283" s="318"/>
      <c r="N283" s="319"/>
      <c r="O283" s="320"/>
    </row>
    <row r="284" spans="1:15">
      <c r="B284" s="69"/>
      <c r="C284" s="70"/>
      <c r="D284" s="465"/>
      <c r="E284" s="466"/>
      <c r="F284" s="185"/>
      <c r="G284" s="186"/>
      <c r="H284" s="187"/>
      <c r="I284" s="142">
        <f t="shared" si="140"/>
        <v>0</v>
      </c>
      <c r="J284" s="142">
        <f>L284-I284</f>
        <v>0</v>
      </c>
      <c r="K284" s="142"/>
      <c r="L284" s="172">
        <f t="shared" ref="L284:L285" si="141">M284*N284*O284</f>
        <v>0</v>
      </c>
      <c r="M284" s="318"/>
      <c r="N284" s="319"/>
      <c r="O284" s="320"/>
    </row>
    <row r="285" spans="1:15" ht="14.25" thickBot="1">
      <c r="B285" s="71"/>
      <c r="C285" s="72"/>
      <c r="D285" s="480"/>
      <c r="E285" s="481"/>
      <c r="F285" s="191"/>
      <c r="G285" s="192"/>
      <c r="H285" s="193"/>
      <c r="I285" s="143">
        <f t="shared" si="140"/>
        <v>0</v>
      </c>
      <c r="J285" s="143">
        <f>L285-I285</f>
        <v>0</v>
      </c>
      <c r="K285" s="143"/>
      <c r="L285" s="172">
        <f t="shared" si="141"/>
        <v>0</v>
      </c>
      <c r="M285" s="324"/>
      <c r="N285" s="325"/>
      <c r="O285" s="326"/>
    </row>
    <row r="286" spans="1:15">
      <c r="B286" s="105" t="s">
        <v>24</v>
      </c>
      <c r="C286" s="108" t="s">
        <v>13</v>
      </c>
      <c r="D286" s="506"/>
      <c r="E286" s="512"/>
      <c r="F286" s="151"/>
      <c r="G286" s="152"/>
      <c r="H286" s="153"/>
      <c r="I286" s="151">
        <f>I287+I291</f>
        <v>10000000</v>
      </c>
      <c r="J286" s="151">
        <f>J287+J291</f>
        <v>-10000000</v>
      </c>
      <c r="K286" s="151"/>
      <c r="L286" s="173">
        <f>L287+L291</f>
        <v>0</v>
      </c>
      <c r="M286" s="327"/>
      <c r="N286" s="328"/>
      <c r="O286" s="329"/>
    </row>
    <row r="287" spans="1:15">
      <c r="B287" s="73" t="s">
        <v>58</v>
      </c>
      <c r="C287" s="109" t="s">
        <v>13</v>
      </c>
      <c r="D287" s="513"/>
      <c r="E287" s="514"/>
      <c r="F287" s="154"/>
      <c r="G287" s="155"/>
      <c r="H287" s="156"/>
      <c r="I287" s="154">
        <f t="shared" ref="I287" si="142">SUM(I288:I290)</f>
        <v>2000000</v>
      </c>
      <c r="J287" s="154">
        <f>SUM(J288:J290)</f>
        <v>-2000000</v>
      </c>
      <c r="K287" s="154"/>
      <c r="L287" s="174">
        <f>SUM(L288:L290)</f>
        <v>0</v>
      </c>
      <c r="M287" s="330"/>
      <c r="N287" s="331"/>
      <c r="O287" s="332"/>
    </row>
    <row r="288" spans="1:15">
      <c r="B288" s="69"/>
      <c r="C288" s="194" t="s">
        <v>417</v>
      </c>
      <c r="D288" s="465" t="s">
        <v>83</v>
      </c>
      <c r="E288" s="466"/>
      <c r="F288" s="185">
        <v>100000</v>
      </c>
      <c r="G288" s="186">
        <v>10</v>
      </c>
      <c r="H288" s="187">
        <v>2</v>
      </c>
      <c r="I288" s="142">
        <f t="shared" ref="I288:I290" si="143">F288*G288*H288</f>
        <v>2000000</v>
      </c>
      <c r="J288" s="142">
        <f>L288-I288</f>
        <v>-2000000</v>
      </c>
      <c r="K288" s="142"/>
      <c r="L288" s="172">
        <f>M288*N288*O288</f>
        <v>0</v>
      </c>
      <c r="M288" s="318"/>
      <c r="N288" s="319"/>
      <c r="O288" s="320"/>
    </row>
    <row r="289" spans="2:15">
      <c r="B289" s="69"/>
      <c r="C289" s="194" t="s">
        <v>59</v>
      </c>
      <c r="D289" s="465" t="s">
        <v>84</v>
      </c>
      <c r="E289" s="466"/>
      <c r="F289" s="185"/>
      <c r="G289" s="186"/>
      <c r="H289" s="187"/>
      <c r="I289" s="142">
        <f t="shared" si="143"/>
        <v>0</v>
      </c>
      <c r="J289" s="142">
        <f>L289-I289</f>
        <v>0</v>
      </c>
      <c r="K289" s="142"/>
      <c r="L289" s="172">
        <f t="shared" ref="L289:L290" si="144">M289*N289*O289</f>
        <v>0</v>
      </c>
      <c r="M289" s="318"/>
      <c r="N289" s="319"/>
      <c r="O289" s="320"/>
    </row>
    <row r="290" spans="2:15" ht="14.25" thickBot="1">
      <c r="B290" s="74"/>
      <c r="C290" s="195" t="s">
        <v>59</v>
      </c>
      <c r="D290" s="517" t="s">
        <v>85</v>
      </c>
      <c r="E290" s="518"/>
      <c r="F290" s="191"/>
      <c r="G290" s="192"/>
      <c r="H290" s="193"/>
      <c r="I290" s="157">
        <f t="shared" si="143"/>
        <v>0</v>
      </c>
      <c r="J290" s="157">
        <f>L290-I290</f>
        <v>0</v>
      </c>
      <c r="K290" s="157"/>
      <c r="L290" s="172">
        <f t="shared" si="144"/>
        <v>0</v>
      </c>
      <c r="M290" s="324"/>
      <c r="N290" s="325"/>
      <c r="O290" s="326"/>
    </row>
    <row r="291" spans="2:15">
      <c r="B291" s="69" t="s">
        <v>60</v>
      </c>
      <c r="C291" s="110" t="s">
        <v>13</v>
      </c>
      <c r="D291" s="513"/>
      <c r="E291" s="514"/>
      <c r="F291" s="158"/>
      <c r="G291" s="159"/>
      <c r="H291" s="160"/>
      <c r="I291" s="161">
        <f t="shared" ref="I291" si="145">SUM(I292:I294)</f>
        <v>8000000</v>
      </c>
      <c r="J291" s="161">
        <f>SUM(J292:J294)</f>
        <v>-8000000</v>
      </c>
      <c r="K291" s="161"/>
      <c r="L291" s="175">
        <f>SUM(L292:L294)</f>
        <v>0</v>
      </c>
      <c r="M291" s="330"/>
      <c r="N291" s="331"/>
      <c r="O291" s="332"/>
    </row>
    <row r="292" spans="2:15">
      <c r="B292" s="69"/>
      <c r="C292" s="194" t="s">
        <v>418</v>
      </c>
      <c r="D292" s="465" t="s">
        <v>83</v>
      </c>
      <c r="E292" s="466"/>
      <c r="F292" s="185">
        <v>200000</v>
      </c>
      <c r="G292" s="186">
        <v>20</v>
      </c>
      <c r="H292" s="187">
        <v>2</v>
      </c>
      <c r="I292" s="142">
        <f t="shared" ref="I292:I294" si="146">F292*G292*H292</f>
        <v>8000000</v>
      </c>
      <c r="J292" s="142">
        <f>L292-I292</f>
        <v>-8000000</v>
      </c>
      <c r="K292" s="142"/>
      <c r="L292" s="172">
        <f>M292*N292*O292</f>
        <v>0</v>
      </c>
      <c r="M292" s="318"/>
      <c r="N292" s="319">
        <f>G265</f>
        <v>30</v>
      </c>
      <c r="O292" s="320">
        <f>I265</f>
        <v>2</v>
      </c>
    </row>
    <row r="293" spans="2:15">
      <c r="B293" s="69"/>
      <c r="C293" s="194" t="s">
        <v>59</v>
      </c>
      <c r="D293" s="465" t="s">
        <v>84</v>
      </c>
      <c r="E293" s="466"/>
      <c r="F293" s="185"/>
      <c r="G293" s="186"/>
      <c r="H293" s="187"/>
      <c r="I293" s="142">
        <f t="shared" si="146"/>
        <v>0</v>
      </c>
      <c r="J293" s="142"/>
      <c r="K293" s="142"/>
      <c r="L293" s="172">
        <f t="shared" ref="L293:L294" si="147">M293*N293*O293</f>
        <v>0</v>
      </c>
      <c r="M293" s="318"/>
      <c r="N293" s="319">
        <f>G265</f>
        <v>30</v>
      </c>
      <c r="O293" s="320">
        <f>I265</f>
        <v>2</v>
      </c>
    </row>
    <row r="294" spans="2:15" ht="14.25" thickBot="1">
      <c r="B294" s="71"/>
      <c r="C294" s="196" t="s">
        <v>59</v>
      </c>
      <c r="D294" s="517" t="s">
        <v>85</v>
      </c>
      <c r="E294" s="518"/>
      <c r="F294" s="185"/>
      <c r="G294" s="186"/>
      <c r="H294" s="187"/>
      <c r="I294" s="143">
        <f t="shared" si="146"/>
        <v>0</v>
      </c>
      <c r="J294" s="143">
        <f>L294-I294</f>
        <v>0</v>
      </c>
      <c r="K294" s="143"/>
      <c r="L294" s="172">
        <f t="shared" si="147"/>
        <v>0</v>
      </c>
      <c r="M294" s="318"/>
      <c r="N294" s="319"/>
      <c r="O294" s="320"/>
    </row>
    <row r="295" spans="2:15">
      <c r="B295" s="105" t="s">
        <v>61</v>
      </c>
      <c r="C295" s="108" t="s">
        <v>13</v>
      </c>
      <c r="D295" s="493"/>
      <c r="E295" s="494"/>
      <c r="F295" s="151"/>
      <c r="G295" s="152"/>
      <c r="H295" s="153"/>
      <c r="I295" s="151">
        <f>I296+I300</f>
        <v>160000</v>
      </c>
      <c r="J295" s="151">
        <f>J296+J300</f>
        <v>-160000</v>
      </c>
      <c r="K295" s="151"/>
      <c r="L295" s="173">
        <f>L296+L300</f>
        <v>0</v>
      </c>
      <c r="M295" s="327"/>
      <c r="N295" s="328"/>
      <c r="O295" s="329"/>
    </row>
    <row r="296" spans="2:15">
      <c r="B296" s="130" t="s">
        <v>25</v>
      </c>
      <c r="C296" s="131" t="s">
        <v>13</v>
      </c>
      <c r="D296" s="489"/>
      <c r="E296" s="490"/>
      <c r="F296" s="162"/>
      <c r="G296" s="163"/>
      <c r="H296" s="164"/>
      <c r="I296" s="162">
        <f>SUM(I297:I299)</f>
        <v>160000</v>
      </c>
      <c r="J296" s="162">
        <f>SUM(J297:J299)</f>
        <v>-160000</v>
      </c>
      <c r="K296" s="162"/>
      <c r="L296" s="176">
        <f>SUM(L297:L299)</f>
        <v>0</v>
      </c>
      <c r="M296" s="333"/>
      <c r="N296" s="334"/>
      <c r="O296" s="335"/>
    </row>
    <row r="297" spans="2:15">
      <c r="B297" s="69"/>
      <c r="C297" s="214" t="s">
        <v>417</v>
      </c>
      <c r="D297" s="487"/>
      <c r="E297" s="488"/>
      <c r="F297" s="197">
        <v>80000</v>
      </c>
      <c r="G297" s="198">
        <v>1</v>
      </c>
      <c r="H297" s="199">
        <v>2</v>
      </c>
      <c r="I297" s="165">
        <f t="shared" ref="I297:I299" si="148">F297*G297*H297</f>
        <v>160000</v>
      </c>
      <c r="J297" s="165">
        <f>L297-I297</f>
        <v>-160000</v>
      </c>
      <c r="K297" s="165"/>
      <c r="L297" s="177">
        <f>M297*N297*O297</f>
        <v>0</v>
      </c>
      <c r="M297" s="336"/>
      <c r="N297" s="337"/>
      <c r="O297" s="338"/>
    </row>
    <row r="298" spans="2:15">
      <c r="B298" s="69"/>
      <c r="C298" s="212"/>
      <c r="D298" s="465"/>
      <c r="E298" s="484"/>
      <c r="F298" s="185"/>
      <c r="G298" s="186"/>
      <c r="H298" s="187"/>
      <c r="I298" s="142">
        <f t="shared" si="148"/>
        <v>0</v>
      </c>
      <c r="J298" s="142">
        <f>L298-I298</f>
        <v>0</v>
      </c>
      <c r="K298" s="142"/>
      <c r="L298" s="177">
        <f t="shared" ref="L298:L299" si="149">M298*N298*O298</f>
        <v>0</v>
      </c>
      <c r="M298" s="318"/>
      <c r="N298" s="319"/>
      <c r="O298" s="320"/>
    </row>
    <row r="299" spans="2:15">
      <c r="B299" s="69"/>
      <c r="C299" s="213"/>
      <c r="D299" s="491"/>
      <c r="E299" s="492"/>
      <c r="F299" s="191"/>
      <c r="G299" s="192"/>
      <c r="H299" s="193"/>
      <c r="I299" s="150">
        <f t="shared" si="148"/>
        <v>0</v>
      </c>
      <c r="J299" s="150">
        <f>L299-I299</f>
        <v>0</v>
      </c>
      <c r="K299" s="150"/>
      <c r="L299" s="177">
        <f t="shared" si="149"/>
        <v>0</v>
      </c>
      <c r="M299" s="324"/>
      <c r="N299" s="325"/>
      <c r="O299" s="326"/>
    </row>
    <row r="300" spans="2:15">
      <c r="B300" s="130" t="s">
        <v>62</v>
      </c>
      <c r="C300" s="131" t="s">
        <v>13</v>
      </c>
      <c r="D300" s="489"/>
      <c r="E300" s="490"/>
      <c r="F300" s="162"/>
      <c r="G300" s="163"/>
      <c r="H300" s="164"/>
      <c r="I300" s="162">
        <f>SUM(I301:I303)</f>
        <v>0</v>
      </c>
      <c r="J300" s="162">
        <f>SUM(J301:J303)</f>
        <v>0</v>
      </c>
      <c r="K300" s="162"/>
      <c r="L300" s="176">
        <f>SUM(L301:L303)</f>
        <v>0</v>
      </c>
      <c r="M300" s="333"/>
      <c r="N300" s="334"/>
      <c r="O300" s="335"/>
    </row>
    <row r="301" spans="2:15">
      <c r="B301" s="69"/>
      <c r="C301" s="200"/>
      <c r="D301" s="487"/>
      <c r="E301" s="488"/>
      <c r="F301" s="197"/>
      <c r="G301" s="198"/>
      <c r="H301" s="199">
        <v>2</v>
      </c>
      <c r="I301" s="165">
        <f>F301*G301*H301</f>
        <v>0</v>
      </c>
      <c r="J301" s="165">
        <f>L301-I301</f>
        <v>0</v>
      </c>
      <c r="K301" s="165"/>
      <c r="L301" s="177">
        <f>M301*N301*O301</f>
        <v>0</v>
      </c>
      <c r="M301" s="336"/>
      <c r="N301" s="337"/>
      <c r="O301" s="338"/>
    </row>
    <row r="302" spans="2:15">
      <c r="B302" s="69"/>
      <c r="C302" s="201"/>
      <c r="D302" s="465"/>
      <c r="E302" s="484"/>
      <c r="F302" s="185"/>
      <c r="G302" s="186"/>
      <c r="H302" s="187"/>
      <c r="I302" s="142">
        <f t="shared" ref="I302:I303" si="150">F302*G302*H302</f>
        <v>0</v>
      </c>
      <c r="J302" s="142">
        <f>L302-I302</f>
        <v>0</v>
      </c>
      <c r="K302" s="142"/>
      <c r="L302" s="177">
        <f t="shared" ref="L302:L303" si="151">M302*N302*O302</f>
        <v>0</v>
      </c>
      <c r="M302" s="318"/>
      <c r="N302" s="319"/>
      <c r="O302" s="320"/>
    </row>
    <row r="303" spans="2:15" ht="14.25" thickBot="1">
      <c r="B303" s="71"/>
      <c r="C303" s="202"/>
      <c r="D303" s="480"/>
      <c r="E303" s="485"/>
      <c r="F303" s="188"/>
      <c r="G303" s="189"/>
      <c r="H303" s="190"/>
      <c r="I303" s="143">
        <f t="shared" si="150"/>
        <v>0</v>
      </c>
      <c r="J303" s="143">
        <f>L303-I303</f>
        <v>0</v>
      </c>
      <c r="K303" s="143"/>
      <c r="L303" s="177">
        <f t="shared" si="151"/>
        <v>0</v>
      </c>
      <c r="M303" s="321"/>
      <c r="N303" s="322"/>
      <c r="O303" s="323"/>
    </row>
    <row r="304" spans="2:15" ht="30.75" customHeight="1" thickBot="1">
      <c r="B304" s="283" t="s">
        <v>504</v>
      </c>
      <c r="C304" s="107" t="s">
        <v>13</v>
      </c>
      <c r="D304" s="508" t="s">
        <v>26</v>
      </c>
      <c r="E304" s="509"/>
      <c r="F304" s="208">
        <v>9000</v>
      </c>
      <c r="G304" s="209">
        <v>20</v>
      </c>
      <c r="H304" s="210">
        <v>2</v>
      </c>
      <c r="I304" s="147">
        <f>F304*G304*H304</f>
        <v>360000</v>
      </c>
      <c r="J304" s="147">
        <f>L304-I304</f>
        <v>-360000</v>
      </c>
      <c r="K304" s="147"/>
      <c r="L304" s="171">
        <f>M304*N304*O304</f>
        <v>0</v>
      </c>
      <c r="M304" s="339"/>
      <c r="N304" s="340">
        <f>H265</f>
        <v>20</v>
      </c>
      <c r="O304" s="341">
        <f>I265</f>
        <v>2</v>
      </c>
    </row>
    <row r="305" spans="2:15">
      <c r="B305" s="129" t="s">
        <v>28</v>
      </c>
      <c r="C305" s="106" t="s">
        <v>13</v>
      </c>
      <c r="D305" s="506"/>
      <c r="E305" s="507"/>
      <c r="F305" s="144"/>
      <c r="G305" s="145"/>
      <c r="H305" s="146"/>
      <c r="I305" s="144">
        <f t="shared" ref="I305" si="152">SUM(I306:I308)</f>
        <v>2400000</v>
      </c>
      <c r="J305" s="144">
        <f>SUM(J306:J308)</f>
        <v>-2400000</v>
      </c>
      <c r="K305" s="144"/>
      <c r="L305" s="170">
        <f t="shared" ref="L305" si="153">SUM(L306:L308)</f>
        <v>0</v>
      </c>
      <c r="M305" s="342"/>
      <c r="N305" s="343"/>
      <c r="O305" s="344"/>
    </row>
    <row r="306" spans="2:15">
      <c r="B306" s="69"/>
      <c r="C306" s="200"/>
      <c r="D306" s="487"/>
      <c r="E306" s="488"/>
      <c r="F306" s="197">
        <v>60000</v>
      </c>
      <c r="G306" s="198">
        <v>20</v>
      </c>
      <c r="H306" s="199">
        <v>2</v>
      </c>
      <c r="I306" s="165">
        <f t="shared" ref="I306:I307" si="154">F306*G306*H306</f>
        <v>2400000</v>
      </c>
      <c r="J306" s="165">
        <f>L306-I306</f>
        <v>-2400000</v>
      </c>
      <c r="K306" s="165"/>
      <c r="L306" s="177">
        <f>M306*N306*O306</f>
        <v>0</v>
      </c>
      <c r="M306" s="336"/>
      <c r="N306" s="337"/>
      <c r="O306" s="338"/>
    </row>
    <row r="307" spans="2:15">
      <c r="B307" s="69"/>
      <c r="C307" s="201"/>
      <c r="D307" s="465"/>
      <c r="E307" s="484"/>
      <c r="F307" s="185"/>
      <c r="G307" s="186"/>
      <c r="H307" s="187"/>
      <c r="I307" s="142">
        <f t="shared" si="154"/>
        <v>0</v>
      </c>
      <c r="J307" s="142">
        <f>L307-I307</f>
        <v>0</v>
      </c>
      <c r="K307" s="142"/>
      <c r="L307" s="177">
        <f t="shared" ref="L307:L308" si="155">M307*N307*O307</f>
        <v>0</v>
      </c>
      <c r="M307" s="318"/>
      <c r="N307" s="319"/>
      <c r="O307" s="320"/>
    </row>
    <row r="308" spans="2:15" ht="14.25" thickBot="1">
      <c r="B308" s="71"/>
      <c r="C308" s="202"/>
      <c r="D308" s="480"/>
      <c r="E308" s="485"/>
      <c r="F308" s="188"/>
      <c r="G308" s="189"/>
      <c r="H308" s="190"/>
      <c r="I308" s="143">
        <f>F308*G308*H308</f>
        <v>0</v>
      </c>
      <c r="J308" s="143">
        <f>L308-I308</f>
        <v>0</v>
      </c>
      <c r="K308" s="143"/>
      <c r="L308" s="177">
        <f t="shared" si="155"/>
        <v>0</v>
      </c>
      <c r="M308" s="321"/>
      <c r="N308" s="322"/>
      <c r="O308" s="323"/>
    </row>
    <row r="309" spans="2:15">
      <c r="B309" s="105" t="s">
        <v>29</v>
      </c>
      <c r="C309" s="107" t="s">
        <v>13</v>
      </c>
      <c r="D309" s="478" t="s">
        <v>29</v>
      </c>
      <c r="E309" s="486"/>
      <c r="F309" s="147"/>
      <c r="G309" s="148"/>
      <c r="H309" s="149"/>
      <c r="I309" s="147">
        <f t="shared" ref="I309" si="156">SUM(I310:I312)</f>
        <v>800000</v>
      </c>
      <c r="J309" s="147">
        <f>SUM(J310:J312)</f>
        <v>-800000</v>
      </c>
      <c r="K309" s="147"/>
      <c r="L309" s="171">
        <f t="shared" ref="L309" si="157">SUM(L310:L312)</f>
        <v>0</v>
      </c>
      <c r="M309" s="315"/>
      <c r="N309" s="316"/>
      <c r="O309" s="317">
        <f>I265</f>
        <v>2</v>
      </c>
    </row>
    <row r="310" spans="2:15">
      <c r="B310" s="69"/>
      <c r="C310" s="70" t="s">
        <v>63</v>
      </c>
      <c r="D310" s="465"/>
      <c r="E310" s="484"/>
      <c r="F310" s="185">
        <v>20000</v>
      </c>
      <c r="G310" s="186">
        <v>20</v>
      </c>
      <c r="H310" s="187">
        <v>2</v>
      </c>
      <c r="I310" s="142">
        <f t="shared" ref="I310:I312" si="158">F310*G310*H310</f>
        <v>800000</v>
      </c>
      <c r="J310" s="142">
        <f>L310-I310</f>
        <v>-800000</v>
      </c>
      <c r="K310" s="142"/>
      <c r="L310" s="172">
        <f>M310*N310*O310</f>
        <v>0</v>
      </c>
      <c r="M310" s="318"/>
      <c r="N310" s="319">
        <f>H265</f>
        <v>20</v>
      </c>
      <c r="O310" s="320">
        <f>I265</f>
        <v>2</v>
      </c>
    </row>
    <row r="311" spans="2:15">
      <c r="B311" s="69"/>
      <c r="C311" s="70" t="s">
        <v>64</v>
      </c>
      <c r="D311" s="465"/>
      <c r="E311" s="484"/>
      <c r="F311" s="185"/>
      <c r="G311" s="186"/>
      <c r="H311" s="187"/>
      <c r="I311" s="142">
        <f t="shared" si="158"/>
        <v>0</v>
      </c>
      <c r="J311" s="142">
        <f>L311-I311</f>
        <v>0</v>
      </c>
      <c r="K311" s="142"/>
      <c r="L311" s="172">
        <f t="shared" ref="L311:L312" si="159">M311*N311*O311</f>
        <v>0</v>
      </c>
      <c r="M311" s="318"/>
      <c r="N311" s="319"/>
      <c r="O311" s="320"/>
    </row>
    <row r="312" spans="2:15" ht="14.25" thickBot="1">
      <c r="B312" s="71"/>
      <c r="C312" s="72"/>
      <c r="D312" s="480"/>
      <c r="E312" s="485"/>
      <c r="F312" s="188"/>
      <c r="G312" s="189"/>
      <c r="H312" s="190"/>
      <c r="I312" s="143">
        <f t="shared" si="158"/>
        <v>0</v>
      </c>
      <c r="J312" s="143">
        <f>L312-I312</f>
        <v>0</v>
      </c>
      <c r="K312" s="143"/>
      <c r="L312" s="172">
        <f t="shared" si="159"/>
        <v>0</v>
      </c>
      <c r="M312" s="321"/>
      <c r="N312" s="322"/>
      <c r="O312" s="323"/>
    </row>
    <row r="313" spans="2:15">
      <c r="B313" s="129" t="s">
        <v>65</v>
      </c>
      <c r="C313" s="106" t="s">
        <v>13</v>
      </c>
      <c r="D313" s="506"/>
      <c r="E313" s="507"/>
      <c r="F313" s="144"/>
      <c r="G313" s="145"/>
      <c r="H313" s="146"/>
      <c r="I313" s="144">
        <f t="shared" ref="I313" si="160">SUM(I314:I316)</f>
        <v>120000</v>
      </c>
      <c r="J313" s="144">
        <f>SUM(J314:J316)</f>
        <v>-120000</v>
      </c>
      <c r="K313" s="144"/>
      <c r="L313" s="170">
        <f t="shared" ref="L313" si="161">SUM(L314:L316)</f>
        <v>0</v>
      </c>
      <c r="M313" s="342"/>
      <c r="N313" s="343"/>
      <c r="O313" s="344"/>
    </row>
    <row r="314" spans="2:15">
      <c r="B314" s="69"/>
      <c r="C314" s="211" t="s">
        <v>416</v>
      </c>
      <c r="D314" s="487"/>
      <c r="E314" s="488"/>
      <c r="F314" s="197">
        <v>3000</v>
      </c>
      <c r="G314" s="198">
        <v>20</v>
      </c>
      <c r="H314" s="199">
        <v>2</v>
      </c>
      <c r="I314" s="165">
        <f t="shared" ref="I314:I316" si="162">F314*G314*H314</f>
        <v>120000</v>
      </c>
      <c r="J314" s="165">
        <f>L314-I314</f>
        <v>-120000</v>
      </c>
      <c r="K314" s="165"/>
      <c r="L314" s="177">
        <f>M314*N314*O314</f>
        <v>0</v>
      </c>
      <c r="M314" s="336"/>
      <c r="N314" s="337">
        <f>H265</f>
        <v>20</v>
      </c>
      <c r="O314" s="338">
        <f>I265</f>
        <v>2</v>
      </c>
    </row>
    <row r="315" spans="2:15">
      <c r="B315" s="69"/>
      <c r="C315" s="70" t="s">
        <v>34</v>
      </c>
      <c r="D315" s="465"/>
      <c r="E315" s="484"/>
      <c r="F315" s="185"/>
      <c r="G315" s="186"/>
      <c r="H315" s="187"/>
      <c r="I315" s="142">
        <f t="shared" si="162"/>
        <v>0</v>
      </c>
      <c r="J315" s="142">
        <f>L315-I315</f>
        <v>0</v>
      </c>
      <c r="K315" s="142"/>
      <c r="L315" s="177">
        <f t="shared" ref="L315:L316" si="163">M315*N315*O315</f>
        <v>0</v>
      </c>
      <c r="M315" s="336"/>
      <c r="N315" s="319">
        <f>H265</f>
        <v>20</v>
      </c>
      <c r="O315" s="320">
        <f>I265</f>
        <v>2</v>
      </c>
    </row>
    <row r="316" spans="2:15" ht="14.25" thickBot="1">
      <c r="B316" s="71"/>
      <c r="C316" s="72"/>
      <c r="D316" s="480"/>
      <c r="E316" s="485"/>
      <c r="F316" s="188"/>
      <c r="G316" s="189"/>
      <c r="H316" s="190"/>
      <c r="I316" s="143">
        <f t="shared" si="162"/>
        <v>0</v>
      </c>
      <c r="J316" s="143">
        <f>L316-I316</f>
        <v>0</v>
      </c>
      <c r="K316" s="143"/>
      <c r="L316" s="177">
        <f t="shared" si="163"/>
        <v>0</v>
      </c>
      <c r="M316" s="321"/>
      <c r="N316" s="322"/>
      <c r="O316" s="323"/>
    </row>
    <row r="317" spans="2:15">
      <c r="B317" s="105" t="s">
        <v>66</v>
      </c>
      <c r="C317" s="107" t="s">
        <v>13</v>
      </c>
      <c r="D317" s="482">
        <f>I317/(I278+I279+I282+I286+I295+I304+I305+I309+I313)</f>
        <v>7.0198660963659287E-2</v>
      </c>
      <c r="E317" s="483"/>
      <c r="F317" s="147"/>
      <c r="G317" s="148"/>
      <c r="H317" s="149"/>
      <c r="I317" s="147">
        <f t="shared" ref="I317" si="164">SUM(I318:I320)</f>
        <v>1126000</v>
      </c>
      <c r="J317" s="147">
        <f>SUM(J318:J320)</f>
        <v>-1126000</v>
      </c>
      <c r="K317" s="147"/>
      <c r="L317" s="171">
        <f t="shared" ref="L317" si="165">SUM(L318:L320)</f>
        <v>0</v>
      </c>
      <c r="M317" s="315"/>
      <c r="N317" s="316"/>
      <c r="O317" s="317"/>
    </row>
    <row r="318" spans="2:15" ht="16.5" customHeight="1">
      <c r="B318" s="496" t="s">
        <v>79</v>
      </c>
      <c r="C318" s="70" t="s">
        <v>27</v>
      </c>
      <c r="D318" s="465"/>
      <c r="E318" s="484"/>
      <c r="F318" s="185">
        <v>33000</v>
      </c>
      <c r="G318" s="186">
        <v>1</v>
      </c>
      <c r="H318" s="187">
        <v>2</v>
      </c>
      <c r="I318" s="142">
        <f t="shared" ref="I318:I320" si="166">F318*G318*H318</f>
        <v>66000</v>
      </c>
      <c r="J318" s="142">
        <f>L318-I318</f>
        <v>-66000</v>
      </c>
      <c r="K318" s="142"/>
      <c r="L318" s="172">
        <f>M318*N318*O318</f>
        <v>0</v>
      </c>
      <c r="M318" s="318"/>
      <c r="N318" s="319">
        <f>H265</f>
        <v>20</v>
      </c>
      <c r="O318" s="320">
        <f>I265</f>
        <v>2</v>
      </c>
    </row>
    <row r="319" spans="2:15">
      <c r="B319" s="496"/>
      <c r="C319" s="70" t="s">
        <v>30</v>
      </c>
      <c r="D319" s="465"/>
      <c r="E319" s="484"/>
      <c r="F319" s="185">
        <v>30000</v>
      </c>
      <c r="G319" s="186">
        <v>1</v>
      </c>
      <c r="H319" s="187">
        <v>2</v>
      </c>
      <c r="I319" s="142">
        <f t="shared" si="166"/>
        <v>60000</v>
      </c>
      <c r="J319" s="142">
        <f>L319-I319</f>
        <v>-60000</v>
      </c>
      <c r="K319" s="142"/>
      <c r="L319" s="172">
        <f t="shared" ref="L319:L320" si="167">M319*N319*O319</f>
        <v>0</v>
      </c>
      <c r="M319" s="318"/>
      <c r="N319" s="319">
        <f>H265</f>
        <v>20</v>
      </c>
      <c r="O319" s="320">
        <f>I265</f>
        <v>2</v>
      </c>
    </row>
    <row r="320" spans="2:15" ht="19.5" customHeight="1" thickBot="1">
      <c r="B320" s="497"/>
      <c r="C320" s="72" t="s">
        <v>33</v>
      </c>
      <c r="D320" s="480"/>
      <c r="E320" s="485"/>
      <c r="F320" s="188">
        <v>500000</v>
      </c>
      <c r="G320" s="189">
        <v>1</v>
      </c>
      <c r="H320" s="190">
        <v>2</v>
      </c>
      <c r="I320" s="143">
        <f t="shared" si="166"/>
        <v>1000000</v>
      </c>
      <c r="J320" s="143">
        <f>L320-I320</f>
        <v>-1000000</v>
      </c>
      <c r="K320" s="143"/>
      <c r="L320" s="172">
        <f t="shared" si="167"/>
        <v>0</v>
      </c>
      <c r="M320" s="321"/>
      <c r="N320" s="322"/>
      <c r="O320" s="323"/>
    </row>
    <row r="321" spans="1:15" ht="18" customHeight="1">
      <c r="B321" s="124" t="s">
        <v>412</v>
      </c>
      <c r="C321" s="125" t="s">
        <v>23</v>
      </c>
      <c r="D321" s="510"/>
      <c r="E321" s="511"/>
      <c r="F321" s="126"/>
      <c r="G321" s="127"/>
      <c r="H321" s="128"/>
      <c r="I321" s="126">
        <f>SUM(I322:I325)</f>
        <v>1300000</v>
      </c>
      <c r="J321" s="126">
        <f>SUM(J322:J325)</f>
        <v>-1300000</v>
      </c>
      <c r="K321" s="126"/>
      <c r="L321" s="178">
        <f>SUM(L322:L325)</f>
        <v>0</v>
      </c>
      <c r="M321" s="345"/>
      <c r="N321" s="346"/>
      <c r="O321" s="347"/>
    </row>
    <row r="322" spans="1:15">
      <c r="A322" t="str">
        <f>B265&amp;"식비"</f>
        <v>5식비</v>
      </c>
      <c r="B322" s="111"/>
      <c r="C322" s="110" t="s">
        <v>67</v>
      </c>
      <c r="D322" s="487"/>
      <c r="E322" s="488"/>
      <c r="F322" s="197">
        <v>15000</v>
      </c>
      <c r="G322" s="198">
        <v>20</v>
      </c>
      <c r="H322" s="199">
        <v>2</v>
      </c>
      <c r="I322" s="161">
        <f t="shared" ref="I322:I325" si="168">F322*G322*H322</f>
        <v>600000</v>
      </c>
      <c r="J322" s="161">
        <f>L322-I322</f>
        <v>-600000</v>
      </c>
      <c r="K322" s="161"/>
      <c r="L322" s="175">
        <f>M322*N322*O322</f>
        <v>0</v>
      </c>
      <c r="M322" s="336"/>
      <c r="N322" s="337">
        <f>H265</f>
        <v>20</v>
      </c>
      <c r="O322" s="338">
        <f>I265</f>
        <v>2</v>
      </c>
    </row>
    <row r="323" spans="1:15">
      <c r="A323" t="str">
        <f>B265&amp;"숙박비"</f>
        <v>5숙박비</v>
      </c>
      <c r="B323" s="111"/>
      <c r="C323" s="112" t="s">
        <v>80</v>
      </c>
      <c r="D323" s="465"/>
      <c r="E323" s="484"/>
      <c r="F323" s="191"/>
      <c r="G323" s="192"/>
      <c r="H323" s="193"/>
      <c r="I323" s="166">
        <f t="shared" si="168"/>
        <v>0</v>
      </c>
      <c r="J323" s="166">
        <f>L323-I323</f>
        <v>0</v>
      </c>
      <c r="K323" s="166"/>
      <c r="L323" s="175">
        <f t="shared" ref="L323:L325" si="169">M323*N323*O323</f>
        <v>0</v>
      </c>
      <c r="M323" s="324"/>
      <c r="N323" s="325"/>
      <c r="O323" s="326"/>
    </row>
    <row r="324" spans="1:15">
      <c r="A324" t="str">
        <f>B265&amp;"수당"</f>
        <v>5수당</v>
      </c>
      <c r="B324" s="111"/>
      <c r="C324" s="112" t="s">
        <v>20</v>
      </c>
      <c r="D324" s="203"/>
      <c r="E324" s="204"/>
      <c r="F324" s="191">
        <v>300000</v>
      </c>
      <c r="G324" s="192">
        <v>1</v>
      </c>
      <c r="H324" s="193">
        <v>1</v>
      </c>
      <c r="I324" s="166">
        <f t="shared" si="168"/>
        <v>300000</v>
      </c>
      <c r="J324" s="166">
        <f>L324-I324</f>
        <v>-300000</v>
      </c>
      <c r="K324" s="166"/>
      <c r="L324" s="175">
        <f t="shared" si="169"/>
        <v>0</v>
      </c>
      <c r="M324" s="324"/>
      <c r="N324" s="325"/>
      <c r="O324" s="326"/>
    </row>
    <row r="325" spans="1:15" ht="14.25" thickBot="1">
      <c r="A325" t="str">
        <f>B265&amp;"임금"</f>
        <v>5임금</v>
      </c>
      <c r="B325" s="113"/>
      <c r="C325" s="114" t="s">
        <v>81</v>
      </c>
      <c r="D325" s="480"/>
      <c r="E325" s="485"/>
      <c r="F325" s="188">
        <v>400000</v>
      </c>
      <c r="G325" s="189">
        <v>1</v>
      </c>
      <c r="H325" s="190">
        <v>1</v>
      </c>
      <c r="I325" s="167">
        <f t="shared" si="168"/>
        <v>400000</v>
      </c>
      <c r="J325" s="167">
        <f>L325-I325</f>
        <v>-400000</v>
      </c>
      <c r="K325" s="167"/>
      <c r="L325" s="179">
        <f t="shared" si="169"/>
        <v>0</v>
      </c>
      <c r="M325" s="321"/>
      <c r="N325" s="322">
        <f>H265</f>
        <v>20</v>
      </c>
      <c r="O325" s="323">
        <f>I265</f>
        <v>2</v>
      </c>
    </row>
    <row r="326" spans="1:15" ht="37.9" customHeight="1">
      <c r="B326" s="362" t="s">
        <v>533</v>
      </c>
      <c r="C326" s="363" t="s">
        <v>532</v>
      </c>
      <c r="D326" s="362"/>
      <c r="E326" s="362" t="s">
        <v>529</v>
      </c>
      <c r="F326" s="362"/>
      <c r="G326" s="362" t="s">
        <v>528</v>
      </c>
      <c r="H326" s="362"/>
      <c r="I326" s="362" t="s">
        <v>534</v>
      </c>
      <c r="J326" s="362"/>
      <c r="K326" s="362" t="s">
        <v>535</v>
      </c>
      <c r="L326" s="362"/>
    </row>
    <row r="327" spans="1:15" ht="37.9" customHeight="1">
      <c r="B327" s="362" t="s">
        <v>533</v>
      </c>
      <c r="C327" s="363" t="s">
        <v>532</v>
      </c>
      <c r="D327" s="362"/>
      <c r="E327" s="362" t="s">
        <v>529</v>
      </c>
      <c r="F327" s="362"/>
      <c r="G327" s="362" t="s">
        <v>528</v>
      </c>
      <c r="H327" s="362"/>
      <c r="I327" s="362" t="s">
        <v>534</v>
      </c>
      <c r="J327" s="362"/>
      <c r="K327" s="362" t="s">
        <v>535</v>
      </c>
      <c r="L327" s="362"/>
    </row>
    <row r="328" spans="1:15" ht="37.9" customHeight="1" thickBot="1">
      <c r="B328" s="362" t="s">
        <v>533</v>
      </c>
      <c r="C328" s="363" t="s">
        <v>532</v>
      </c>
      <c r="D328" s="362"/>
      <c r="E328" s="362"/>
      <c r="F328" s="362"/>
      <c r="G328" s="362"/>
      <c r="H328" s="362"/>
      <c r="I328" s="362"/>
      <c r="J328" s="362"/>
      <c r="K328" s="362"/>
    </row>
    <row r="329" spans="1:15" ht="33.75" customHeight="1">
      <c r="B329" s="123" t="s">
        <v>68</v>
      </c>
      <c r="C329" s="515" t="s">
        <v>42</v>
      </c>
      <c r="D329" s="515"/>
      <c r="E329" s="96" t="s">
        <v>409</v>
      </c>
      <c r="F329" s="96" t="s">
        <v>43</v>
      </c>
      <c r="G329" s="96" t="s">
        <v>44</v>
      </c>
      <c r="H329" s="96" t="s">
        <v>45</v>
      </c>
      <c r="I329" s="96" t="s">
        <v>46</v>
      </c>
      <c r="J329" s="96" t="s">
        <v>47</v>
      </c>
      <c r="K329" s="135"/>
      <c r="L329" s="65"/>
    </row>
    <row r="330" spans="1:15" ht="24.75" customHeight="1" thickBot="1">
      <c r="B330" s="288">
        <f>B265+1</f>
        <v>6</v>
      </c>
      <c r="C330" s="516" t="s">
        <v>419</v>
      </c>
      <c r="D330" s="516"/>
      <c r="E330" s="141" t="s">
        <v>410</v>
      </c>
      <c r="F330" s="141">
        <v>3</v>
      </c>
      <c r="G330" s="215">
        <v>30</v>
      </c>
      <c r="H330" s="141">
        <v>20</v>
      </c>
      <c r="I330" s="141">
        <v>2</v>
      </c>
      <c r="J330" s="104">
        <f>H330*I330</f>
        <v>40</v>
      </c>
      <c r="K330" s="136"/>
      <c r="L330" s="66"/>
    </row>
    <row r="331" spans="1:15" ht="14.25" thickBot="1">
      <c r="B331" s="64"/>
      <c r="C331" s="64"/>
      <c r="D331" s="64"/>
      <c r="E331" s="64"/>
      <c r="F331" s="64"/>
      <c r="G331" s="64"/>
      <c r="H331" s="64"/>
      <c r="I331" s="64"/>
      <c r="J331" s="64"/>
      <c r="K331" s="137"/>
      <c r="L331" s="64"/>
    </row>
    <row r="332" spans="1:15" ht="18.75" customHeight="1">
      <c r="B332" s="504" t="s">
        <v>78</v>
      </c>
      <c r="C332" s="505"/>
      <c r="D332" s="505"/>
      <c r="E332" s="463" t="s">
        <v>404</v>
      </c>
      <c r="F332" s="505"/>
      <c r="G332" s="498" t="s">
        <v>82</v>
      </c>
      <c r="H332" s="463" t="s">
        <v>405</v>
      </c>
      <c r="I332" s="463" t="s">
        <v>406</v>
      </c>
      <c r="J332" s="459" t="s">
        <v>403</v>
      </c>
      <c r="K332" s="138"/>
      <c r="L332" s="64"/>
    </row>
    <row r="333" spans="1:15" ht="47.25" customHeight="1">
      <c r="B333" s="97" t="s">
        <v>22</v>
      </c>
      <c r="C333" s="98" t="s">
        <v>23</v>
      </c>
      <c r="D333" s="216" t="s">
        <v>420</v>
      </c>
      <c r="E333" s="464"/>
      <c r="F333" s="464"/>
      <c r="G333" s="499"/>
      <c r="H333" s="464"/>
      <c r="I333" s="464"/>
      <c r="J333" s="460"/>
      <c r="K333" s="139"/>
      <c r="L333" s="64"/>
    </row>
    <row r="334" spans="1:15" ht="18" customHeight="1">
      <c r="B334" s="67" t="s">
        <v>23</v>
      </c>
      <c r="C334" s="121">
        <f>SUM(C335:C336)</f>
        <v>0</v>
      </c>
      <c r="D334" s="502">
        <f>ROUNDDOWN(C335/G330/J330,0)</f>
        <v>0</v>
      </c>
      <c r="E334" s="469" t="s">
        <v>438</v>
      </c>
      <c r="F334" s="469"/>
      <c r="G334" s="469">
        <v>6</v>
      </c>
      <c r="H334" s="471">
        <v>190306</v>
      </c>
      <c r="I334" s="474">
        <v>6850</v>
      </c>
      <c r="J334" s="461">
        <f>D334/I334</f>
        <v>0</v>
      </c>
      <c r="K334" s="140"/>
      <c r="L334" s="64"/>
    </row>
    <row r="335" spans="1:15" ht="18" customHeight="1">
      <c r="B335" s="67" t="s">
        <v>415</v>
      </c>
      <c r="C335" s="121">
        <f>L342</f>
        <v>0</v>
      </c>
      <c r="D335" s="502"/>
      <c r="E335" s="469"/>
      <c r="F335" s="469"/>
      <c r="G335" s="469"/>
      <c r="H335" s="472"/>
      <c r="I335" s="474"/>
      <c r="J335" s="461"/>
      <c r="K335" s="140"/>
      <c r="L335" s="64"/>
    </row>
    <row r="336" spans="1:15" ht="18" customHeight="1" thickBot="1">
      <c r="B336" s="68" t="s">
        <v>414</v>
      </c>
      <c r="C336" s="122">
        <f>L386</f>
        <v>0</v>
      </c>
      <c r="D336" s="503"/>
      <c r="E336" s="470"/>
      <c r="F336" s="470"/>
      <c r="G336" s="470"/>
      <c r="H336" s="473"/>
      <c r="I336" s="475"/>
      <c r="J336" s="462"/>
      <c r="K336" s="140"/>
      <c r="L336" s="64"/>
    </row>
    <row r="337" spans="1:15" ht="18" customHeight="1">
      <c r="B337" s="180"/>
      <c r="C337" s="205"/>
      <c r="D337" s="206"/>
      <c r="E337" s="181"/>
      <c r="F337" s="181"/>
      <c r="G337" s="181"/>
      <c r="H337" s="183"/>
      <c r="I337" s="184"/>
      <c r="J337" s="207"/>
      <c r="K337" s="182"/>
      <c r="L337" s="64"/>
    </row>
    <row r="338" spans="1:15" ht="14.25" thickBot="1"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</row>
    <row r="339" spans="1:15" ht="19.5" customHeight="1" thickBot="1">
      <c r="B339" s="64"/>
      <c r="C339" s="64"/>
      <c r="D339" s="64"/>
      <c r="E339" s="64"/>
      <c r="F339" s="289" t="s">
        <v>74</v>
      </c>
      <c r="G339" s="290"/>
      <c r="H339" s="290"/>
      <c r="I339" s="292"/>
      <c r="J339" s="293" t="s">
        <v>35</v>
      </c>
      <c r="K339" s="294"/>
      <c r="L339" s="295" t="s">
        <v>76</v>
      </c>
      <c r="M339" s="310"/>
      <c r="N339" s="310"/>
      <c r="O339" s="115"/>
    </row>
    <row r="340" spans="1:15" ht="18.75" customHeight="1" thickBot="1">
      <c r="B340" s="75" t="s">
        <v>31</v>
      </c>
      <c r="C340" s="76" t="s">
        <v>50</v>
      </c>
      <c r="D340" s="467" t="s">
        <v>51</v>
      </c>
      <c r="E340" s="468"/>
      <c r="F340" s="75" t="s">
        <v>52</v>
      </c>
      <c r="G340" s="76" t="s">
        <v>53</v>
      </c>
      <c r="H340" s="77" t="s">
        <v>21</v>
      </c>
      <c r="I340" s="75" t="s">
        <v>48</v>
      </c>
      <c r="J340" s="132" t="s">
        <v>407</v>
      </c>
      <c r="K340" s="296" t="s">
        <v>408</v>
      </c>
      <c r="L340" s="295" t="s">
        <v>48</v>
      </c>
      <c r="M340" s="295" t="s">
        <v>52</v>
      </c>
      <c r="N340" s="295" t="s">
        <v>53</v>
      </c>
      <c r="O340" s="295" t="s">
        <v>21</v>
      </c>
    </row>
    <row r="341" spans="1:15" ht="21" customHeight="1" thickBot="1">
      <c r="B341" s="78" t="s">
        <v>23</v>
      </c>
      <c r="C341" s="79"/>
      <c r="D341" s="467"/>
      <c r="E341" s="468"/>
      <c r="F341" s="80"/>
      <c r="G341" s="81"/>
      <c r="H341" s="82"/>
      <c r="I341" s="83">
        <f>I342+I386</f>
        <v>18466192</v>
      </c>
      <c r="J341" s="133"/>
      <c r="K341" s="133"/>
      <c r="L341" s="168">
        <f>L342+L386</f>
        <v>0</v>
      </c>
      <c r="M341" s="80"/>
      <c r="N341" s="81"/>
      <c r="O341" s="82"/>
    </row>
    <row r="342" spans="1:15" ht="21.75" customHeight="1" thickBot="1">
      <c r="A342" t="str">
        <f>B330&amp;"훈련비"</f>
        <v>6훈련비</v>
      </c>
      <c r="B342" s="99" t="s">
        <v>413</v>
      </c>
      <c r="C342" s="100" t="s">
        <v>23</v>
      </c>
      <c r="D342" s="500"/>
      <c r="E342" s="501"/>
      <c r="F342" s="101"/>
      <c r="G342" s="102"/>
      <c r="H342" s="103"/>
      <c r="I342" s="101">
        <f>I343+I344+I347+I351+I360+I369+I370+I374+I378+I382</f>
        <v>17166192</v>
      </c>
      <c r="J342" s="101">
        <f>J343+J344+J347+J351+J360+J369+J370+J374+J378+J382</f>
        <v>-17166192</v>
      </c>
      <c r="K342" s="101"/>
      <c r="L342" s="169">
        <f>L343+L344+L347+L351+L360+L369+L370+L374+L378+L382</f>
        <v>0</v>
      </c>
      <c r="M342" s="101"/>
      <c r="N342" s="102"/>
      <c r="O342" s="311"/>
    </row>
    <row r="343" spans="1:15" ht="14.25" thickBot="1">
      <c r="B343" s="105" t="s">
        <v>54</v>
      </c>
      <c r="C343" s="106" t="s">
        <v>13</v>
      </c>
      <c r="D343" s="476" t="s">
        <v>54</v>
      </c>
      <c r="E343" s="477"/>
      <c r="F343" s="280">
        <v>12506</v>
      </c>
      <c r="G343" s="281">
        <v>16</v>
      </c>
      <c r="H343" s="282">
        <v>2</v>
      </c>
      <c r="I343" s="144">
        <f>F343*G343*H343</f>
        <v>400192</v>
      </c>
      <c r="J343" s="144">
        <f>L343-I343</f>
        <v>-400192</v>
      </c>
      <c r="K343" s="144"/>
      <c r="L343" s="170">
        <f>M343*N343*O343</f>
        <v>0</v>
      </c>
      <c r="M343" s="312"/>
      <c r="N343" s="313">
        <v>30</v>
      </c>
      <c r="O343" s="314">
        <f>I330</f>
        <v>2</v>
      </c>
    </row>
    <row r="344" spans="1:15">
      <c r="B344" s="105" t="s">
        <v>55</v>
      </c>
      <c r="C344" s="107" t="s">
        <v>13</v>
      </c>
      <c r="D344" s="478"/>
      <c r="E344" s="479"/>
      <c r="F344" s="147"/>
      <c r="G344" s="148"/>
      <c r="H344" s="149"/>
      <c r="I344" s="147">
        <f t="shared" ref="I344" si="170">SUM(I345:I346)</f>
        <v>0</v>
      </c>
      <c r="J344" s="147">
        <f>SUM(J345:J346)</f>
        <v>0</v>
      </c>
      <c r="K344" s="147"/>
      <c r="L344" s="171">
        <f t="shared" ref="L344" si="171">SUM(L345:L346)</f>
        <v>0</v>
      </c>
      <c r="M344" s="315"/>
      <c r="N344" s="316"/>
      <c r="O344" s="317"/>
    </row>
    <row r="345" spans="1:15">
      <c r="B345" s="69"/>
      <c r="C345" s="70" t="s">
        <v>56</v>
      </c>
      <c r="D345" s="465"/>
      <c r="E345" s="466"/>
      <c r="F345" s="185"/>
      <c r="G345" s="186"/>
      <c r="H345" s="187"/>
      <c r="I345" s="142">
        <f>F345*G345*H345</f>
        <v>0</v>
      </c>
      <c r="J345" s="142">
        <f>L345-I345</f>
        <v>0</v>
      </c>
      <c r="K345" s="142"/>
      <c r="L345" s="172">
        <f>M345*N345*O345</f>
        <v>0</v>
      </c>
      <c r="M345" s="318"/>
      <c r="N345" s="319"/>
      <c r="O345" s="320"/>
    </row>
    <row r="346" spans="1:15" ht="14.25" thickBot="1">
      <c r="B346" s="71"/>
      <c r="C346" s="72"/>
      <c r="D346" s="480"/>
      <c r="E346" s="481"/>
      <c r="F346" s="188"/>
      <c r="G346" s="189"/>
      <c r="H346" s="190"/>
      <c r="I346" s="143">
        <f>F346*G346*H346</f>
        <v>0</v>
      </c>
      <c r="J346" s="143">
        <f>L346-I346</f>
        <v>0</v>
      </c>
      <c r="K346" s="143"/>
      <c r="L346" s="172">
        <f>M346*N346*O346</f>
        <v>0</v>
      </c>
      <c r="M346" s="321"/>
      <c r="N346" s="322"/>
      <c r="O346" s="323"/>
    </row>
    <row r="347" spans="1:15">
      <c r="B347" s="105" t="s">
        <v>57</v>
      </c>
      <c r="C347" s="107" t="s">
        <v>13</v>
      </c>
      <c r="D347" s="478"/>
      <c r="E347" s="479"/>
      <c r="F347" s="147"/>
      <c r="G347" s="148"/>
      <c r="H347" s="149"/>
      <c r="I347" s="147">
        <f t="shared" ref="I347" si="172">SUM(I348:I350)</f>
        <v>1800000</v>
      </c>
      <c r="J347" s="147">
        <f>SUM(J348:J350)</f>
        <v>-1800000</v>
      </c>
      <c r="K347" s="147"/>
      <c r="L347" s="171">
        <f t="shared" ref="L347" si="173">SUM(L348:L350)</f>
        <v>0</v>
      </c>
      <c r="M347" s="315"/>
      <c r="N347" s="316"/>
      <c r="O347" s="317"/>
    </row>
    <row r="348" spans="1:15">
      <c r="B348" s="69"/>
      <c r="C348" s="70" t="s">
        <v>56</v>
      </c>
      <c r="D348" s="465"/>
      <c r="E348" s="466"/>
      <c r="F348" s="185">
        <v>900000</v>
      </c>
      <c r="G348" s="186">
        <v>1</v>
      </c>
      <c r="H348" s="187">
        <v>2</v>
      </c>
      <c r="I348" s="142">
        <f t="shared" ref="I348:I350" si="174">F348*G348*H348</f>
        <v>1800000</v>
      </c>
      <c r="J348" s="142">
        <f>L348-I348</f>
        <v>-1800000</v>
      </c>
      <c r="K348" s="142"/>
      <c r="L348" s="172">
        <f>M348*N348*O348</f>
        <v>0</v>
      </c>
      <c r="M348" s="318"/>
      <c r="N348" s="319"/>
      <c r="O348" s="320"/>
    </row>
    <row r="349" spans="1:15">
      <c r="B349" s="69"/>
      <c r="C349" s="70"/>
      <c r="D349" s="465"/>
      <c r="E349" s="466"/>
      <c r="F349" s="185"/>
      <c r="G349" s="186"/>
      <c r="H349" s="187"/>
      <c r="I349" s="142">
        <f t="shared" si="174"/>
        <v>0</v>
      </c>
      <c r="J349" s="142">
        <f>L349-I349</f>
        <v>0</v>
      </c>
      <c r="K349" s="142"/>
      <c r="L349" s="172">
        <f t="shared" ref="L349:L350" si="175">M349*N349*O349</f>
        <v>0</v>
      </c>
      <c r="M349" s="318"/>
      <c r="N349" s="319"/>
      <c r="O349" s="320"/>
    </row>
    <row r="350" spans="1:15" ht="14.25" thickBot="1">
      <c r="B350" s="71"/>
      <c r="C350" s="72"/>
      <c r="D350" s="480"/>
      <c r="E350" s="481"/>
      <c r="F350" s="191"/>
      <c r="G350" s="192"/>
      <c r="H350" s="193"/>
      <c r="I350" s="143">
        <f t="shared" si="174"/>
        <v>0</v>
      </c>
      <c r="J350" s="143">
        <f>L350-I350</f>
        <v>0</v>
      </c>
      <c r="K350" s="143"/>
      <c r="L350" s="172">
        <f t="shared" si="175"/>
        <v>0</v>
      </c>
      <c r="M350" s="324"/>
      <c r="N350" s="325"/>
      <c r="O350" s="326"/>
    </row>
    <row r="351" spans="1:15">
      <c r="B351" s="105" t="s">
        <v>24</v>
      </c>
      <c r="C351" s="108" t="s">
        <v>13</v>
      </c>
      <c r="D351" s="506"/>
      <c r="E351" s="512"/>
      <c r="F351" s="151"/>
      <c r="G351" s="152"/>
      <c r="H351" s="153"/>
      <c r="I351" s="151">
        <f>I352+I356</f>
        <v>10000000</v>
      </c>
      <c r="J351" s="151">
        <f>J352+J356</f>
        <v>-10000000</v>
      </c>
      <c r="K351" s="151"/>
      <c r="L351" s="173">
        <f>L352+L356</f>
        <v>0</v>
      </c>
      <c r="M351" s="327"/>
      <c r="N351" s="328"/>
      <c r="O351" s="329"/>
    </row>
    <row r="352" spans="1:15">
      <c r="B352" s="73" t="s">
        <v>58</v>
      </c>
      <c r="C352" s="109" t="s">
        <v>13</v>
      </c>
      <c r="D352" s="513"/>
      <c r="E352" s="514"/>
      <c r="F352" s="154"/>
      <c r="G352" s="155"/>
      <c r="H352" s="156"/>
      <c r="I352" s="154">
        <f t="shared" ref="I352" si="176">SUM(I353:I355)</f>
        <v>2000000</v>
      </c>
      <c r="J352" s="154">
        <f>SUM(J353:J355)</f>
        <v>-2000000</v>
      </c>
      <c r="K352" s="154"/>
      <c r="L352" s="174">
        <f>SUM(L353:L355)</f>
        <v>0</v>
      </c>
      <c r="M352" s="330"/>
      <c r="N352" s="331"/>
      <c r="O352" s="332"/>
    </row>
    <row r="353" spans="2:15">
      <c r="B353" s="69"/>
      <c r="C353" s="194" t="s">
        <v>417</v>
      </c>
      <c r="D353" s="465" t="s">
        <v>83</v>
      </c>
      <c r="E353" s="466"/>
      <c r="F353" s="185">
        <v>100000</v>
      </c>
      <c r="G353" s="186">
        <v>10</v>
      </c>
      <c r="H353" s="187">
        <v>2</v>
      </c>
      <c r="I353" s="142">
        <f t="shared" ref="I353:I355" si="177">F353*G353*H353</f>
        <v>2000000</v>
      </c>
      <c r="J353" s="142">
        <f>L353-I353</f>
        <v>-2000000</v>
      </c>
      <c r="K353" s="142"/>
      <c r="L353" s="172">
        <f>M353*N353*O353</f>
        <v>0</v>
      </c>
      <c r="M353" s="318"/>
      <c r="N353" s="319"/>
      <c r="O353" s="320"/>
    </row>
    <row r="354" spans="2:15">
      <c r="B354" s="69"/>
      <c r="C354" s="194" t="s">
        <v>59</v>
      </c>
      <c r="D354" s="465" t="s">
        <v>84</v>
      </c>
      <c r="E354" s="466"/>
      <c r="F354" s="185"/>
      <c r="G354" s="186"/>
      <c r="H354" s="187"/>
      <c r="I354" s="142">
        <f t="shared" si="177"/>
        <v>0</v>
      </c>
      <c r="J354" s="142">
        <f>L354-I354</f>
        <v>0</v>
      </c>
      <c r="K354" s="142"/>
      <c r="L354" s="172">
        <f t="shared" ref="L354:L355" si="178">M354*N354*O354</f>
        <v>0</v>
      </c>
      <c r="M354" s="318"/>
      <c r="N354" s="319"/>
      <c r="O354" s="320"/>
    </row>
    <row r="355" spans="2:15" ht="14.25" thickBot="1">
      <c r="B355" s="74"/>
      <c r="C355" s="195" t="s">
        <v>59</v>
      </c>
      <c r="D355" s="517" t="s">
        <v>85</v>
      </c>
      <c r="E355" s="518"/>
      <c r="F355" s="191"/>
      <c r="G355" s="192"/>
      <c r="H355" s="193"/>
      <c r="I355" s="157">
        <f t="shared" si="177"/>
        <v>0</v>
      </c>
      <c r="J355" s="157">
        <f>L355-I355</f>
        <v>0</v>
      </c>
      <c r="K355" s="157"/>
      <c r="L355" s="366">
        <f t="shared" si="178"/>
        <v>0</v>
      </c>
      <c r="M355" s="324"/>
      <c r="N355" s="325"/>
      <c r="O355" s="326"/>
    </row>
    <row r="356" spans="2:15">
      <c r="B356" s="69" t="s">
        <v>60</v>
      </c>
      <c r="C356" s="110" t="s">
        <v>13</v>
      </c>
      <c r="D356" s="513"/>
      <c r="E356" s="514"/>
      <c r="F356" s="158"/>
      <c r="G356" s="159"/>
      <c r="H356" s="160"/>
      <c r="I356" s="161">
        <f t="shared" ref="I356" si="179">SUM(I357:I359)</f>
        <v>8000000</v>
      </c>
      <c r="J356" s="161">
        <f>SUM(J357:J359)</f>
        <v>-8000000</v>
      </c>
      <c r="K356" s="161"/>
      <c r="L356" s="175">
        <f>SUM(L357:L359)</f>
        <v>0</v>
      </c>
      <c r="M356" s="330"/>
      <c r="N356" s="331"/>
      <c r="O356" s="332"/>
    </row>
    <row r="357" spans="2:15">
      <c r="B357" s="69"/>
      <c r="C357" s="194" t="s">
        <v>418</v>
      </c>
      <c r="D357" s="465" t="s">
        <v>83</v>
      </c>
      <c r="E357" s="466"/>
      <c r="F357" s="185">
        <v>200000</v>
      </c>
      <c r="G357" s="186">
        <v>20</v>
      </c>
      <c r="H357" s="187">
        <v>2</v>
      </c>
      <c r="I357" s="142">
        <f t="shared" ref="I357:I359" si="180">F357*G357*H357</f>
        <v>8000000</v>
      </c>
      <c r="J357" s="142">
        <f>L357-I357</f>
        <v>-8000000</v>
      </c>
      <c r="K357" s="142"/>
      <c r="L357" s="172">
        <f>M357*N357*O357</f>
        <v>0</v>
      </c>
      <c r="M357" s="318"/>
      <c r="N357" s="319">
        <f>G330</f>
        <v>30</v>
      </c>
      <c r="O357" s="320">
        <f>I330</f>
        <v>2</v>
      </c>
    </row>
    <row r="358" spans="2:15">
      <c r="B358" s="69"/>
      <c r="C358" s="194" t="s">
        <v>59</v>
      </c>
      <c r="D358" s="465" t="s">
        <v>84</v>
      </c>
      <c r="E358" s="466"/>
      <c r="F358" s="185"/>
      <c r="G358" s="186"/>
      <c r="H358" s="187"/>
      <c r="I358" s="142">
        <f t="shared" si="180"/>
        <v>0</v>
      </c>
      <c r="J358" s="142"/>
      <c r="K358" s="142"/>
      <c r="L358" s="172">
        <f t="shared" ref="L358:L359" si="181">M358*N358*O358</f>
        <v>0</v>
      </c>
      <c r="M358" s="318"/>
      <c r="N358" s="319">
        <f>G330</f>
        <v>30</v>
      </c>
      <c r="O358" s="320">
        <f>I330</f>
        <v>2</v>
      </c>
    </row>
    <row r="359" spans="2:15" ht="14.25" thickBot="1">
      <c r="B359" s="71"/>
      <c r="C359" s="196" t="s">
        <v>59</v>
      </c>
      <c r="D359" s="517" t="s">
        <v>85</v>
      </c>
      <c r="E359" s="518"/>
      <c r="F359" s="185"/>
      <c r="G359" s="186"/>
      <c r="H359" s="187"/>
      <c r="I359" s="143">
        <f t="shared" si="180"/>
        <v>0</v>
      </c>
      <c r="J359" s="143">
        <f>L359-I359</f>
        <v>0</v>
      </c>
      <c r="K359" s="143"/>
      <c r="L359" s="172">
        <f t="shared" si="181"/>
        <v>0</v>
      </c>
      <c r="M359" s="318"/>
      <c r="N359" s="319"/>
      <c r="O359" s="320"/>
    </row>
    <row r="360" spans="2:15">
      <c r="B360" s="105" t="s">
        <v>61</v>
      </c>
      <c r="C360" s="108" t="s">
        <v>13</v>
      </c>
      <c r="D360" s="493"/>
      <c r="E360" s="494"/>
      <c r="F360" s="151"/>
      <c r="G360" s="152"/>
      <c r="H360" s="153"/>
      <c r="I360" s="151">
        <f>I361+I365</f>
        <v>160000</v>
      </c>
      <c r="J360" s="151">
        <f>J361+J365</f>
        <v>-160000</v>
      </c>
      <c r="K360" s="151"/>
      <c r="L360" s="173">
        <f>L361+L365</f>
        <v>0</v>
      </c>
      <c r="M360" s="327"/>
      <c r="N360" s="328"/>
      <c r="O360" s="329"/>
    </row>
    <row r="361" spans="2:15">
      <c r="B361" s="130" t="s">
        <v>25</v>
      </c>
      <c r="C361" s="131" t="s">
        <v>13</v>
      </c>
      <c r="D361" s="489"/>
      <c r="E361" s="490"/>
      <c r="F361" s="162"/>
      <c r="G361" s="163"/>
      <c r="H361" s="164"/>
      <c r="I361" s="162">
        <f>SUM(I362:I364)</f>
        <v>160000</v>
      </c>
      <c r="J361" s="162">
        <f>SUM(J362:J364)</f>
        <v>-160000</v>
      </c>
      <c r="K361" s="162"/>
      <c r="L361" s="176">
        <f>SUM(L362:L364)</f>
        <v>0</v>
      </c>
      <c r="M361" s="333"/>
      <c r="N361" s="334"/>
      <c r="O361" s="335"/>
    </row>
    <row r="362" spans="2:15">
      <c r="B362" s="69"/>
      <c r="C362" s="214" t="s">
        <v>417</v>
      </c>
      <c r="D362" s="487"/>
      <c r="E362" s="488"/>
      <c r="F362" s="197">
        <v>80000</v>
      </c>
      <c r="G362" s="198">
        <v>1</v>
      </c>
      <c r="H362" s="199">
        <v>2</v>
      </c>
      <c r="I362" s="165">
        <f t="shared" ref="I362:I364" si="182">F362*G362*H362</f>
        <v>160000</v>
      </c>
      <c r="J362" s="165">
        <f>L362-I362</f>
        <v>-160000</v>
      </c>
      <c r="K362" s="165"/>
      <c r="L362" s="177">
        <f>M362*N362*O362</f>
        <v>0</v>
      </c>
      <c r="M362" s="336"/>
      <c r="N362" s="337"/>
      <c r="O362" s="338"/>
    </row>
    <row r="363" spans="2:15">
      <c r="B363" s="69"/>
      <c r="C363" s="212"/>
      <c r="D363" s="465"/>
      <c r="E363" s="484"/>
      <c r="F363" s="185"/>
      <c r="G363" s="186"/>
      <c r="H363" s="187"/>
      <c r="I363" s="142">
        <f t="shared" si="182"/>
        <v>0</v>
      </c>
      <c r="J363" s="142">
        <f>L363-I363</f>
        <v>0</v>
      </c>
      <c r="K363" s="142"/>
      <c r="L363" s="177">
        <f t="shared" ref="L363:L364" si="183">M363*N363*O363</f>
        <v>0</v>
      </c>
      <c r="M363" s="318"/>
      <c r="N363" s="319"/>
      <c r="O363" s="320"/>
    </row>
    <row r="364" spans="2:15">
      <c r="B364" s="69"/>
      <c r="C364" s="213"/>
      <c r="D364" s="491"/>
      <c r="E364" s="492"/>
      <c r="F364" s="191"/>
      <c r="G364" s="192"/>
      <c r="H364" s="193"/>
      <c r="I364" s="150">
        <f t="shared" si="182"/>
        <v>0</v>
      </c>
      <c r="J364" s="150">
        <f>L364-I364</f>
        <v>0</v>
      </c>
      <c r="K364" s="150"/>
      <c r="L364" s="177">
        <f t="shared" si="183"/>
        <v>0</v>
      </c>
      <c r="M364" s="324"/>
      <c r="N364" s="325"/>
      <c r="O364" s="326"/>
    </row>
    <row r="365" spans="2:15">
      <c r="B365" s="130" t="s">
        <v>62</v>
      </c>
      <c r="C365" s="131" t="s">
        <v>13</v>
      </c>
      <c r="D365" s="489"/>
      <c r="E365" s="490"/>
      <c r="F365" s="162"/>
      <c r="G365" s="163"/>
      <c r="H365" s="164"/>
      <c r="I365" s="162">
        <f>SUM(I366:I368)</f>
        <v>0</v>
      </c>
      <c r="J365" s="162">
        <f>SUM(J366:J368)</f>
        <v>0</v>
      </c>
      <c r="K365" s="162"/>
      <c r="L365" s="176">
        <f>SUM(L366:L368)</f>
        <v>0</v>
      </c>
      <c r="M365" s="333"/>
      <c r="N365" s="334"/>
      <c r="O365" s="335"/>
    </row>
    <row r="366" spans="2:15">
      <c r="B366" s="69"/>
      <c r="C366" s="200"/>
      <c r="D366" s="487"/>
      <c r="E366" s="488"/>
      <c r="F366" s="197"/>
      <c r="G366" s="198"/>
      <c r="H366" s="199">
        <v>2</v>
      </c>
      <c r="I366" s="165">
        <f>F366*G366*H366</f>
        <v>0</v>
      </c>
      <c r="J366" s="165">
        <f>L366-I366</f>
        <v>0</v>
      </c>
      <c r="K366" s="165"/>
      <c r="L366" s="177">
        <f>M366*N366*O366</f>
        <v>0</v>
      </c>
      <c r="M366" s="336"/>
      <c r="N366" s="337"/>
      <c r="O366" s="338"/>
    </row>
    <row r="367" spans="2:15">
      <c r="B367" s="69"/>
      <c r="C367" s="201"/>
      <c r="D367" s="465"/>
      <c r="E367" s="484"/>
      <c r="F367" s="185"/>
      <c r="G367" s="186"/>
      <c r="H367" s="187"/>
      <c r="I367" s="142">
        <f t="shared" ref="I367:I368" si="184">F367*G367*H367</f>
        <v>0</v>
      </c>
      <c r="J367" s="142">
        <f>L367-I367</f>
        <v>0</v>
      </c>
      <c r="K367" s="142"/>
      <c r="L367" s="177">
        <f t="shared" ref="L367:L368" si="185">M367*N367*O367</f>
        <v>0</v>
      </c>
      <c r="M367" s="318"/>
      <c r="N367" s="319"/>
      <c r="O367" s="320"/>
    </row>
    <row r="368" spans="2:15" ht="14.25" thickBot="1">
      <c r="B368" s="71"/>
      <c r="C368" s="202"/>
      <c r="D368" s="480"/>
      <c r="E368" s="485"/>
      <c r="F368" s="188"/>
      <c r="G368" s="189"/>
      <c r="H368" s="190"/>
      <c r="I368" s="143">
        <f t="shared" si="184"/>
        <v>0</v>
      </c>
      <c r="J368" s="143">
        <f>L368-I368</f>
        <v>0</v>
      </c>
      <c r="K368" s="143"/>
      <c r="L368" s="177">
        <f t="shared" si="185"/>
        <v>0</v>
      </c>
      <c r="M368" s="321"/>
      <c r="N368" s="322"/>
      <c r="O368" s="323"/>
    </row>
    <row r="369" spans="2:15" ht="30.75" customHeight="1" thickBot="1">
      <c r="B369" s="283" t="s">
        <v>504</v>
      </c>
      <c r="C369" s="107" t="s">
        <v>13</v>
      </c>
      <c r="D369" s="508" t="s">
        <v>26</v>
      </c>
      <c r="E369" s="509"/>
      <c r="F369" s="208">
        <v>9000</v>
      </c>
      <c r="G369" s="209">
        <v>20</v>
      </c>
      <c r="H369" s="210">
        <v>2</v>
      </c>
      <c r="I369" s="147">
        <f>F369*G369*H369</f>
        <v>360000</v>
      </c>
      <c r="J369" s="147">
        <f>L369-I369</f>
        <v>-360000</v>
      </c>
      <c r="K369" s="147"/>
      <c r="L369" s="171">
        <f>M369*N369*O369</f>
        <v>0</v>
      </c>
      <c r="M369" s="339"/>
      <c r="N369" s="340">
        <f>H330</f>
        <v>20</v>
      </c>
      <c r="O369" s="341">
        <f>I330</f>
        <v>2</v>
      </c>
    </row>
    <row r="370" spans="2:15">
      <c r="B370" s="129" t="s">
        <v>28</v>
      </c>
      <c r="C370" s="106" t="s">
        <v>13</v>
      </c>
      <c r="D370" s="506"/>
      <c r="E370" s="507"/>
      <c r="F370" s="144"/>
      <c r="G370" s="145"/>
      <c r="H370" s="146"/>
      <c r="I370" s="144">
        <f t="shared" ref="I370" si="186">SUM(I371:I373)</f>
        <v>2400000</v>
      </c>
      <c r="J370" s="144">
        <f>SUM(J371:J373)</f>
        <v>-2400000</v>
      </c>
      <c r="K370" s="144"/>
      <c r="L370" s="170">
        <f t="shared" ref="L370" si="187">SUM(L371:L373)</f>
        <v>0</v>
      </c>
      <c r="M370" s="342"/>
      <c r="N370" s="343"/>
      <c r="O370" s="344"/>
    </row>
    <row r="371" spans="2:15">
      <c r="B371" s="69"/>
      <c r="C371" s="200"/>
      <c r="D371" s="487"/>
      <c r="E371" s="488"/>
      <c r="F371" s="197">
        <v>60000</v>
      </c>
      <c r="G371" s="198">
        <v>20</v>
      </c>
      <c r="H371" s="199">
        <v>2</v>
      </c>
      <c r="I371" s="165">
        <f t="shared" ref="I371:I372" si="188">F371*G371*H371</f>
        <v>2400000</v>
      </c>
      <c r="J371" s="165">
        <f>L371-I371</f>
        <v>-2400000</v>
      </c>
      <c r="K371" s="165"/>
      <c r="L371" s="177">
        <f>M371*N371*O371</f>
        <v>0</v>
      </c>
      <c r="M371" s="336"/>
      <c r="N371" s="337"/>
      <c r="O371" s="338"/>
    </row>
    <row r="372" spans="2:15">
      <c r="B372" s="69"/>
      <c r="C372" s="201"/>
      <c r="D372" s="465"/>
      <c r="E372" s="484"/>
      <c r="F372" s="185"/>
      <c r="G372" s="186"/>
      <c r="H372" s="187"/>
      <c r="I372" s="142">
        <f t="shared" si="188"/>
        <v>0</v>
      </c>
      <c r="J372" s="142">
        <f>L372-I372</f>
        <v>0</v>
      </c>
      <c r="K372" s="142"/>
      <c r="L372" s="177">
        <f t="shared" ref="L372:L373" si="189">M372*N372*O372</f>
        <v>0</v>
      </c>
      <c r="M372" s="318"/>
      <c r="N372" s="319"/>
      <c r="O372" s="320"/>
    </row>
    <row r="373" spans="2:15" ht="14.25" thickBot="1">
      <c r="B373" s="71"/>
      <c r="C373" s="202"/>
      <c r="D373" s="480"/>
      <c r="E373" s="485"/>
      <c r="F373" s="188"/>
      <c r="G373" s="189"/>
      <c r="H373" s="190"/>
      <c r="I373" s="143">
        <f>F373*G373*H373</f>
        <v>0</v>
      </c>
      <c r="J373" s="143">
        <f>L373-I373</f>
        <v>0</v>
      </c>
      <c r="K373" s="143"/>
      <c r="L373" s="177">
        <f t="shared" si="189"/>
        <v>0</v>
      </c>
      <c r="M373" s="321"/>
      <c r="N373" s="322"/>
      <c r="O373" s="323"/>
    </row>
    <row r="374" spans="2:15">
      <c r="B374" s="105" t="s">
        <v>29</v>
      </c>
      <c r="C374" s="107" t="s">
        <v>13</v>
      </c>
      <c r="D374" s="478" t="s">
        <v>29</v>
      </c>
      <c r="E374" s="486"/>
      <c r="F374" s="147"/>
      <c r="G374" s="148"/>
      <c r="H374" s="149"/>
      <c r="I374" s="147">
        <f t="shared" ref="I374" si="190">SUM(I375:I377)</f>
        <v>800000</v>
      </c>
      <c r="J374" s="147">
        <f>SUM(J375:J377)</f>
        <v>-800000</v>
      </c>
      <c r="K374" s="147"/>
      <c r="L374" s="171">
        <f t="shared" ref="L374" si="191">SUM(L375:L377)</f>
        <v>0</v>
      </c>
      <c r="M374" s="315"/>
      <c r="N374" s="316"/>
      <c r="O374" s="317">
        <f>I330</f>
        <v>2</v>
      </c>
    </row>
    <row r="375" spans="2:15">
      <c r="B375" s="69"/>
      <c r="C375" s="70" t="s">
        <v>63</v>
      </c>
      <c r="D375" s="465"/>
      <c r="E375" s="484"/>
      <c r="F375" s="185">
        <v>20000</v>
      </c>
      <c r="G375" s="186">
        <v>20</v>
      </c>
      <c r="H375" s="187">
        <v>2</v>
      </c>
      <c r="I375" s="142">
        <f t="shared" ref="I375:I377" si="192">F375*G375*H375</f>
        <v>800000</v>
      </c>
      <c r="J375" s="142">
        <f>L375-I375</f>
        <v>-800000</v>
      </c>
      <c r="K375" s="142"/>
      <c r="L375" s="172">
        <f>M375*N375*O375</f>
        <v>0</v>
      </c>
      <c r="M375" s="318"/>
      <c r="N375" s="319">
        <f>H330</f>
        <v>20</v>
      </c>
      <c r="O375" s="320">
        <f>I330</f>
        <v>2</v>
      </c>
    </row>
    <row r="376" spans="2:15">
      <c r="B376" s="69"/>
      <c r="C376" s="70" t="s">
        <v>64</v>
      </c>
      <c r="D376" s="465"/>
      <c r="E376" s="484"/>
      <c r="F376" s="185"/>
      <c r="G376" s="186"/>
      <c r="H376" s="187"/>
      <c r="I376" s="142">
        <f t="shared" si="192"/>
        <v>0</v>
      </c>
      <c r="J376" s="142">
        <f>L376-I376</f>
        <v>0</v>
      </c>
      <c r="K376" s="142"/>
      <c r="L376" s="172">
        <f t="shared" ref="L376:L377" si="193">M376*N376*O376</f>
        <v>0</v>
      </c>
      <c r="M376" s="318"/>
      <c r="N376" s="319"/>
      <c r="O376" s="320"/>
    </row>
    <row r="377" spans="2:15" ht="14.25" thickBot="1">
      <c r="B377" s="71"/>
      <c r="C377" s="72"/>
      <c r="D377" s="480"/>
      <c r="E377" s="485"/>
      <c r="F377" s="188"/>
      <c r="G377" s="189"/>
      <c r="H377" s="190"/>
      <c r="I377" s="143">
        <f t="shared" si="192"/>
        <v>0</v>
      </c>
      <c r="J377" s="143">
        <f>L377-I377</f>
        <v>0</v>
      </c>
      <c r="K377" s="143"/>
      <c r="L377" s="172">
        <f t="shared" si="193"/>
        <v>0</v>
      </c>
      <c r="M377" s="321"/>
      <c r="N377" s="322"/>
      <c r="O377" s="323"/>
    </row>
    <row r="378" spans="2:15">
      <c r="B378" s="129" t="s">
        <v>65</v>
      </c>
      <c r="C378" s="106" t="s">
        <v>13</v>
      </c>
      <c r="D378" s="506"/>
      <c r="E378" s="507"/>
      <c r="F378" s="144"/>
      <c r="G378" s="145"/>
      <c r="H378" s="146"/>
      <c r="I378" s="144">
        <f t="shared" ref="I378" si="194">SUM(I379:I381)</f>
        <v>120000</v>
      </c>
      <c r="J378" s="144">
        <f>SUM(J379:J381)</f>
        <v>-120000</v>
      </c>
      <c r="K378" s="144"/>
      <c r="L378" s="170">
        <f t="shared" ref="L378" si="195">SUM(L379:L381)</f>
        <v>0</v>
      </c>
      <c r="M378" s="342"/>
      <c r="N378" s="343"/>
      <c r="O378" s="344"/>
    </row>
    <row r="379" spans="2:15">
      <c r="B379" s="69"/>
      <c r="C379" s="211" t="s">
        <v>416</v>
      </c>
      <c r="D379" s="487"/>
      <c r="E379" s="488"/>
      <c r="F379" s="197">
        <v>3000</v>
      </c>
      <c r="G379" s="198">
        <v>20</v>
      </c>
      <c r="H379" s="199">
        <v>2</v>
      </c>
      <c r="I379" s="165">
        <f t="shared" ref="I379:I381" si="196">F379*G379*H379</f>
        <v>120000</v>
      </c>
      <c r="J379" s="165">
        <f>L379-I379</f>
        <v>-120000</v>
      </c>
      <c r="K379" s="165"/>
      <c r="L379" s="177">
        <f>M379*N379*O379</f>
        <v>0</v>
      </c>
      <c r="M379" s="336"/>
      <c r="N379" s="337">
        <f>H330</f>
        <v>20</v>
      </c>
      <c r="O379" s="338">
        <f>I330</f>
        <v>2</v>
      </c>
    </row>
    <row r="380" spans="2:15">
      <c r="B380" s="69"/>
      <c r="C380" s="70" t="s">
        <v>34</v>
      </c>
      <c r="D380" s="465"/>
      <c r="E380" s="484"/>
      <c r="F380" s="185"/>
      <c r="G380" s="186"/>
      <c r="H380" s="187"/>
      <c r="I380" s="142">
        <f t="shared" si="196"/>
        <v>0</v>
      </c>
      <c r="J380" s="142">
        <f>L380-I380</f>
        <v>0</v>
      </c>
      <c r="K380" s="142"/>
      <c r="L380" s="177">
        <f t="shared" ref="L380:L381" si="197">M380*N380*O380</f>
        <v>0</v>
      </c>
      <c r="M380" s="336"/>
      <c r="N380" s="319">
        <f>H330</f>
        <v>20</v>
      </c>
      <c r="O380" s="320">
        <f>I330</f>
        <v>2</v>
      </c>
    </row>
    <row r="381" spans="2:15" ht="14.25" thickBot="1">
      <c r="B381" s="71"/>
      <c r="C381" s="72"/>
      <c r="D381" s="480"/>
      <c r="E381" s="485"/>
      <c r="F381" s="188"/>
      <c r="G381" s="189"/>
      <c r="H381" s="190"/>
      <c r="I381" s="143">
        <f t="shared" si="196"/>
        <v>0</v>
      </c>
      <c r="J381" s="143">
        <f>L381-I381</f>
        <v>0</v>
      </c>
      <c r="K381" s="143"/>
      <c r="L381" s="177">
        <f t="shared" si="197"/>
        <v>0</v>
      </c>
      <c r="M381" s="321"/>
      <c r="N381" s="322"/>
      <c r="O381" s="323"/>
    </row>
    <row r="382" spans="2:15">
      <c r="B382" s="105" t="s">
        <v>66</v>
      </c>
      <c r="C382" s="107" t="s">
        <v>13</v>
      </c>
      <c r="D382" s="482">
        <f>I382/(I343+I344+I347+I351+I360+I369+I370+I374+I378)</f>
        <v>7.0198660963659287E-2</v>
      </c>
      <c r="E382" s="483"/>
      <c r="F382" s="147"/>
      <c r="G382" s="148"/>
      <c r="H382" s="149"/>
      <c r="I382" s="147">
        <f t="shared" ref="I382" si="198">SUM(I383:I385)</f>
        <v>1126000</v>
      </c>
      <c r="J382" s="147">
        <f>SUM(J383:J385)</f>
        <v>-1126000</v>
      </c>
      <c r="K382" s="147"/>
      <c r="L382" s="171">
        <f t="shared" ref="L382" si="199">SUM(L383:L385)</f>
        <v>0</v>
      </c>
      <c r="M382" s="315"/>
      <c r="N382" s="316"/>
      <c r="O382" s="317"/>
    </row>
    <row r="383" spans="2:15" ht="16.5" customHeight="1">
      <c r="B383" s="496" t="s">
        <v>79</v>
      </c>
      <c r="C383" s="70" t="s">
        <v>27</v>
      </c>
      <c r="D383" s="465"/>
      <c r="E383" s="484"/>
      <c r="F383" s="185">
        <v>33000</v>
      </c>
      <c r="G383" s="186">
        <v>1</v>
      </c>
      <c r="H383" s="187">
        <v>2</v>
      </c>
      <c r="I383" s="142">
        <f t="shared" ref="I383:I385" si="200">F383*G383*H383</f>
        <v>66000</v>
      </c>
      <c r="J383" s="142">
        <f>L383-I383</f>
        <v>-66000</v>
      </c>
      <c r="K383" s="142"/>
      <c r="L383" s="172">
        <f>M383*N383*O383</f>
        <v>0</v>
      </c>
      <c r="M383" s="318"/>
      <c r="N383" s="319">
        <f>H330</f>
        <v>20</v>
      </c>
      <c r="O383" s="320">
        <f>I330</f>
        <v>2</v>
      </c>
    </row>
    <row r="384" spans="2:15">
      <c r="B384" s="496"/>
      <c r="C384" s="70" t="s">
        <v>30</v>
      </c>
      <c r="D384" s="465"/>
      <c r="E384" s="484"/>
      <c r="F384" s="185">
        <v>30000</v>
      </c>
      <c r="G384" s="186">
        <v>1</v>
      </c>
      <c r="H384" s="187">
        <v>2</v>
      </c>
      <c r="I384" s="142">
        <f t="shared" si="200"/>
        <v>60000</v>
      </c>
      <c r="J384" s="142">
        <f>L384-I384</f>
        <v>-60000</v>
      </c>
      <c r="K384" s="142"/>
      <c r="L384" s="172">
        <f t="shared" ref="L384:L385" si="201">M384*N384*O384</f>
        <v>0</v>
      </c>
      <c r="M384" s="318"/>
      <c r="N384" s="319">
        <f>H330</f>
        <v>20</v>
      </c>
      <c r="O384" s="320">
        <f>I330</f>
        <v>2</v>
      </c>
    </row>
    <row r="385" spans="1:15" ht="19.5" customHeight="1" thickBot="1">
      <c r="B385" s="497"/>
      <c r="C385" s="72" t="s">
        <v>33</v>
      </c>
      <c r="D385" s="480"/>
      <c r="E385" s="485"/>
      <c r="F385" s="188">
        <v>500000</v>
      </c>
      <c r="G385" s="189">
        <v>1</v>
      </c>
      <c r="H385" s="190">
        <v>2</v>
      </c>
      <c r="I385" s="143">
        <f t="shared" si="200"/>
        <v>1000000</v>
      </c>
      <c r="J385" s="143">
        <f>L385-I385</f>
        <v>-1000000</v>
      </c>
      <c r="K385" s="143"/>
      <c r="L385" s="172">
        <f t="shared" si="201"/>
        <v>0</v>
      </c>
      <c r="M385" s="321"/>
      <c r="N385" s="322"/>
      <c r="O385" s="323"/>
    </row>
    <row r="386" spans="1:15" ht="18" customHeight="1">
      <c r="B386" s="124" t="s">
        <v>412</v>
      </c>
      <c r="C386" s="125" t="s">
        <v>23</v>
      </c>
      <c r="D386" s="510"/>
      <c r="E386" s="511"/>
      <c r="F386" s="126"/>
      <c r="G386" s="127"/>
      <c r="H386" s="128"/>
      <c r="I386" s="126">
        <f>SUM(I387:I390)</f>
        <v>1300000</v>
      </c>
      <c r="J386" s="126">
        <f>SUM(J387:J390)</f>
        <v>-1300000</v>
      </c>
      <c r="K386" s="126"/>
      <c r="L386" s="178">
        <f>SUM(L387:L390)</f>
        <v>0</v>
      </c>
      <c r="M386" s="345"/>
      <c r="N386" s="346"/>
      <c r="O386" s="347"/>
    </row>
    <row r="387" spans="1:15">
      <c r="A387" t="str">
        <f>B330&amp;"식비"</f>
        <v>6식비</v>
      </c>
      <c r="B387" s="111"/>
      <c r="C387" s="110" t="s">
        <v>67</v>
      </c>
      <c r="D387" s="487"/>
      <c r="E387" s="488"/>
      <c r="F387" s="197">
        <v>15000</v>
      </c>
      <c r="G387" s="198">
        <v>20</v>
      </c>
      <c r="H387" s="199">
        <v>2</v>
      </c>
      <c r="I387" s="161">
        <f t="shared" ref="I387:I390" si="202">F387*G387*H387</f>
        <v>600000</v>
      </c>
      <c r="J387" s="161">
        <f>L387-I387</f>
        <v>-600000</v>
      </c>
      <c r="K387" s="161"/>
      <c r="L387" s="175">
        <f>M387*N387*O387</f>
        <v>0</v>
      </c>
      <c r="M387" s="336"/>
      <c r="N387" s="337">
        <f>H330</f>
        <v>20</v>
      </c>
      <c r="O387" s="338">
        <f>I330</f>
        <v>2</v>
      </c>
    </row>
    <row r="388" spans="1:15">
      <c r="A388" t="str">
        <f>B330&amp;"숙박비"</f>
        <v>6숙박비</v>
      </c>
      <c r="B388" s="111"/>
      <c r="C388" s="112" t="s">
        <v>80</v>
      </c>
      <c r="D388" s="465"/>
      <c r="E388" s="484"/>
      <c r="F388" s="191"/>
      <c r="G388" s="192"/>
      <c r="H388" s="193"/>
      <c r="I388" s="166">
        <f t="shared" si="202"/>
        <v>0</v>
      </c>
      <c r="J388" s="166">
        <f>L388-I388</f>
        <v>0</v>
      </c>
      <c r="K388" s="166"/>
      <c r="L388" s="175">
        <f t="shared" ref="L388:L390" si="203">M388*N388*O388</f>
        <v>0</v>
      </c>
      <c r="M388" s="324"/>
      <c r="N388" s="325"/>
      <c r="O388" s="326"/>
    </row>
    <row r="389" spans="1:15">
      <c r="A389" t="str">
        <f>B330&amp;"수당"</f>
        <v>6수당</v>
      </c>
      <c r="B389" s="111"/>
      <c r="C389" s="112" t="s">
        <v>20</v>
      </c>
      <c r="D389" s="203"/>
      <c r="E389" s="204"/>
      <c r="F389" s="191">
        <v>300000</v>
      </c>
      <c r="G389" s="192">
        <v>1</v>
      </c>
      <c r="H389" s="193">
        <v>1</v>
      </c>
      <c r="I389" s="166">
        <f t="shared" si="202"/>
        <v>300000</v>
      </c>
      <c r="J389" s="166">
        <f>L389-I389</f>
        <v>-300000</v>
      </c>
      <c r="K389" s="166"/>
      <c r="L389" s="175">
        <f t="shared" si="203"/>
        <v>0</v>
      </c>
      <c r="M389" s="324"/>
      <c r="N389" s="325"/>
      <c r="O389" s="326"/>
    </row>
    <row r="390" spans="1:15" ht="14.25" thickBot="1">
      <c r="A390" t="str">
        <f>B330&amp;"임금"</f>
        <v>6임금</v>
      </c>
      <c r="B390" s="113"/>
      <c r="C390" s="114" t="s">
        <v>81</v>
      </c>
      <c r="D390" s="480"/>
      <c r="E390" s="485"/>
      <c r="F390" s="188">
        <v>400000</v>
      </c>
      <c r="G390" s="189">
        <v>1</v>
      </c>
      <c r="H390" s="190">
        <v>1</v>
      </c>
      <c r="I390" s="167">
        <f t="shared" si="202"/>
        <v>400000</v>
      </c>
      <c r="J390" s="167">
        <f>L390-I390</f>
        <v>-400000</v>
      </c>
      <c r="K390" s="167"/>
      <c r="L390" s="179">
        <f t="shared" si="203"/>
        <v>0</v>
      </c>
      <c r="M390" s="321"/>
      <c r="N390" s="322">
        <f>H330</f>
        <v>20</v>
      </c>
      <c r="O390" s="323">
        <f>I330</f>
        <v>2</v>
      </c>
    </row>
    <row r="391" spans="1:15" ht="37.9" customHeight="1">
      <c r="B391" s="362" t="s">
        <v>533</v>
      </c>
      <c r="C391" s="363" t="s">
        <v>532</v>
      </c>
      <c r="D391" s="362"/>
      <c r="E391" s="362" t="s">
        <v>529</v>
      </c>
      <c r="F391" s="362"/>
      <c r="G391" s="362" t="s">
        <v>528</v>
      </c>
      <c r="H391" s="362"/>
      <c r="I391" s="362" t="s">
        <v>534</v>
      </c>
      <c r="J391" s="362"/>
      <c r="K391" s="362" t="s">
        <v>535</v>
      </c>
      <c r="L391" s="362"/>
    </row>
    <row r="392" spans="1:15" ht="37.9" customHeight="1">
      <c r="B392" s="362" t="s">
        <v>533</v>
      </c>
      <c r="C392" s="363" t="s">
        <v>532</v>
      </c>
      <c r="D392" s="362"/>
      <c r="E392" s="362" t="s">
        <v>529</v>
      </c>
      <c r="F392" s="362"/>
      <c r="G392" s="362" t="s">
        <v>528</v>
      </c>
      <c r="H392" s="362"/>
      <c r="I392" s="362" t="s">
        <v>534</v>
      </c>
      <c r="J392" s="362"/>
      <c r="K392" s="362" t="s">
        <v>535</v>
      </c>
      <c r="L392" s="362"/>
    </row>
    <row r="393" spans="1:15" ht="37.9" customHeight="1" thickBot="1">
      <c r="B393" s="362" t="s">
        <v>533</v>
      </c>
      <c r="C393" s="363" t="s">
        <v>532</v>
      </c>
      <c r="D393" s="362"/>
      <c r="E393" s="362"/>
      <c r="F393" s="362"/>
      <c r="G393" s="362"/>
      <c r="H393" s="362"/>
      <c r="I393" s="362"/>
      <c r="J393" s="362"/>
      <c r="K393" s="362"/>
    </row>
    <row r="394" spans="1:15" ht="33.75" customHeight="1">
      <c r="B394" s="123" t="s">
        <v>68</v>
      </c>
      <c r="C394" s="515" t="s">
        <v>42</v>
      </c>
      <c r="D394" s="515"/>
      <c r="E394" s="96" t="s">
        <v>409</v>
      </c>
      <c r="F394" s="96" t="s">
        <v>43</v>
      </c>
      <c r="G394" s="96" t="s">
        <v>44</v>
      </c>
      <c r="H394" s="96" t="s">
        <v>45</v>
      </c>
      <c r="I394" s="96" t="s">
        <v>46</v>
      </c>
      <c r="J394" s="96" t="s">
        <v>47</v>
      </c>
      <c r="K394" s="135"/>
      <c r="L394" s="65"/>
    </row>
    <row r="395" spans="1:15" ht="24.75" customHeight="1" thickBot="1">
      <c r="B395" s="288">
        <f>B330+1</f>
        <v>7</v>
      </c>
      <c r="C395" s="516" t="s">
        <v>419</v>
      </c>
      <c r="D395" s="516"/>
      <c r="E395" s="141" t="s">
        <v>410</v>
      </c>
      <c r="F395" s="141">
        <v>3</v>
      </c>
      <c r="G395" s="215">
        <v>30</v>
      </c>
      <c r="H395" s="141">
        <v>20</v>
      </c>
      <c r="I395" s="141">
        <v>2</v>
      </c>
      <c r="J395" s="104">
        <f>H395*I395</f>
        <v>40</v>
      </c>
      <c r="K395" s="136"/>
      <c r="L395" s="66"/>
    </row>
    <row r="396" spans="1:15" ht="14.25" thickBot="1">
      <c r="B396" s="64"/>
      <c r="C396" s="64"/>
      <c r="D396" s="64"/>
      <c r="E396" s="64"/>
      <c r="F396" s="64"/>
      <c r="G396" s="64"/>
      <c r="H396" s="64"/>
      <c r="I396" s="64"/>
      <c r="J396" s="64"/>
      <c r="K396" s="137"/>
      <c r="L396" s="64"/>
    </row>
    <row r="397" spans="1:15" ht="18.75" customHeight="1">
      <c r="B397" s="504" t="s">
        <v>78</v>
      </c>
      <c r="C397" s="505"/>
      <c r="D397" s="505"/>
      <c r="E397" s="463" t="s">
        <v>404</v>
      </c>
      <c r="F397" s="505"/>
      <c r="G397" s="498" t="s">
        <v>82</v>
      </c>
      <c r="H397" s="463" t="s">
        <v>405</v>
      </c>
      <c r="I397" s="463" t="s">
        <v>406</v>
      </c>
      <c r="J397" s="459" t="s">
        <v>403</v>
      </c>
      <c r="K397" s="138"/>
      <c r="L397" s="64"/>
    </row>
    <row r="398" spans="1:15" ht="47.25" customHeight="1">
      <c r="B398" s="97" t="s">
        <v>22</v>
      </c>
      <c r="C398" s="98" t="s">
        <v>23</v>
      </c>
      <c r="D398" s="216" t="s">
        <v>420</v>
      </c>
      <c r="E398" s="464"/>
      <c r="F398" s="464"/>
      <c r="G398" s="499"/>
      <c r="H398" s="464"/>
      <c r="I398" s="464"/>
      <c r="J398" s="460"/>
      <c r="K398" s="139"/>
      <c r="L398" s="64"/>
    </row>
    <row r="399" spans="1:15" ht="18" customHeight="1">
      <c r="B399" s="67" t="s">
        <v>23</v>
      </c>
      <c r="C399" s="121">
        <f>SUM(C400:C401)</f>
        <v>0</v>
      </c>
      <c r="D399" s="502">
        <f>ROUNDDOWN(C400/G395/J395,0)</f>
        <v>0</v>
      </c>
      <c r="E399" s="469" t="s">
        <v>438</v>
      </c>
      <c r="F399" s="469"/>
      <c r="G399" s="469">
        <v>6</v>
      </c>
      <c r="H399" s="471">
        <v>190306</v>
      </c>
      <c r="I399" s="474">
        <v>6850</v>
      </c>
      <c r="J399" s="461">
        <f>D399/I399</f>
        <v>0</v>
      </c>
      <c r="K399" s="140"/>
      <c r="L399" s="64"/>
    </row>
    <row r="400" spans="1:15" ht="18" customHeight="1">
      <c r="B400" s="67" t="s">
        <v>415</v>
      </c>
      <c r="C400" s="121">
        <f>L407</f>
        <v>0</v>
      </c>
      <c r="D400" s="502"/>
      <c r="E400" s="469"/>
      <c r="F400" s="469"/>
      <c r="G400" s="469"/>
      <c r="H400" s="472"/>
      <c r="I400" s="474"/>
      <c r="J400" s="461"/>
      <c r="K400" s="140"/>
      <c r="L400" s="64"/>
    </row>
    <row r="401" spans="1:15" ht="18" customHeight="1" thickBot="1">
      <c r="B401" s="68" t="s">
        <v>414</v>
      </c>
      <c r="C401" s="122">
        <f>L451</f>
        <v>0</v>
      </c>
      <c r="D401" s="503"/>
      <c r="E401" s="470"/>
      <c r="F401" s="470"/>
      <c r="G401" s="470"/>
      <c r="H401" s="473"/>
      <c r="I401" s="475"/>
      <c r="J401" s="462"/>
      <c r="K401" s="140"/>
      <c r="L401" s="64"/>
    </row>
    <row r="402" spans="1:15" ht="18" customHeight="1">
      <c r="B402" s="180"/>
      <c r="C402" s="205"/>
      <c r="D402" s="206"/>
      <c r="E402" s="181"/>
      <c r="F402" s="181"/>
      <c r="G402" s="181"/>
      <c r="H402" s="183"/>
      <c r="I402" s="184"/>
      <c r="J402" s="207"/>
      <c r="K402" s="182"/>
      <c r="L402" s="64"/>
    </row>
    <row r="403" spans="1:15" ht="14.25" thickBot="1"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</row>
    <row r="404" spans="1:15" ht="19.5" customHeight="1" thickBot="1">
      <c r="B404" s="64"/>
      <c r="C404" s="64"/>
      <c r="D404" s="64"/>
      <c r="E404" s="64"/>
      <c r="F404" s="289" t="s">
        <v>74</v>
      </c>
      <c r="G404" s="290"/>
      <c r="H404" s="290"/>
      <c r="I404" s="292"/>
      <c r="J404" s="293" t="s">
        <v>35</v>
      </c>
      <c r="K404" s="294"/>
      <c r="L404" s="295" t="s">
        <v>76</v>
      </c>
      <c r="M404" s="310"/>
      <c r="N404" s="310"/>
      <c r="O404" s="115"/>
    </row>
    <row r="405" spans="1:15" ht="18.75" customHeight="1" thickBot="1">
      <c r="B405" s="75" t="s">
        <v>31</v>
      </c>
      <c r="C405" s="76" t="s">
        <v>50</v>
      </c>
      <c r="D405" s="467" t="s">
        <v>51</v>
      </c>
      <c r="E405" s="468"/>
      <c r="F405" s="75" t="s">
        <v>52</v>
      </c>
      <c r="G405" s="76" t="s">
        <v>53</v>
      </c>
      <c r="H405" s="77" t="s">
        <v>21</v>
      </c>
      <c r="I405" s="75" t="s">
        <v>48</v>
      </c>
      <c r="J405" s="132" t="s">
        <v>407</v>
      </c>
      <c r="K405" s="296" t="s">
        <v>408</v>
      </c>
      <c r="L405" s="295" t="s">
        <v>48</v>
      </c>
      <c r="M405" s="295" t="s">
        <v>52</v>
      </c>
      <c r="N405" s="295" t="s">
        <v>53</v>
      </c>
      <c r="O405" s="295" t="s">
        <v>21</v>
      </c>
    </row>
    <row r="406" spans="1:15" ht="21" customHeight="1" thickBot="1">
      <c r="B406" s="78" t="s">
        <v>23</v>
      </c>
      <c r="C406" s="79"/>
      <c r="D406" s="467"/>
      <c r="E406" s="468"/>
      <c r="F406" s="80"/>
      <c r="G406" s="81"/>
      <c r="H406" s="82"/>
      <c r="I406" s="83">
        <f>I407+I451</f>
        <v>18466192</v>
      </c>
      <c r="J406" s="133"/>
      <c r="K406" s="133"/>
      <c r="L406" s="168">
        <f>L407+L451</f>
        <v>0</v>
      </c>
      <c r="M406" s="80"/>
      <c r="N406" s="81"/>
      <c r="O406" s="82"/>
    </row>
    <row r="407" spans="1:15" ht="21.75" customHeight="1" thickBot="1">
      <c r="A407" t="str">
        <f>B395&amp;"훈련비"</f>
        <v>7훈련비</v>
      </c>
      <c r="B407" s="99" t="s">
        <v>413</v>
      </c>
      <c r="C407" s="100" t="s">
        <v>23</v>
      </c>
      <c r="D407" s="500"/>
      <c r="E407" s="501"/>
      <c r="F407" s="101"/>
      <c r="G407" s="102"/>
      <c r="H407" s="103"/>
      <c r="I407" s="101">
        <f>I408+I409+I412+I416+I425+I434+I435+I439+I443+I447</f>
        <v>17166192</v>
      </c>
      <c r="J407" s="101">
        <f>J408+J409+J412+J416+J425+J434+J435+J439+J443+J447</f>
        <v>-17166192</v>
      </c>
      <c r="K407" s="101"/>
      <c r="L407" s="169">
        <f>L408+L409+L412+L416+L425+L434+L435+L439+L443+L447</f>
        <v>0</v>
      </c>
      <c r="M407" s="101"/>
      <c r="N407" s="102"/>
      <c r="O407" s="311"/>
    </row>
    <row r="408" spans="1:15" ht="14.25" thickBot="1">
      <c r="B408" s="105" t="s">
        <v>54</v>
      </c>
      <c r="C408" s="106" t="s">
        <v>13</v>
      </c>
      <c r="D408" s="476" t="s">
        <v>54</v>
      </c>
      <c r="E408" s="477"/>
      <c r="F408" s="280">
        <v>12506</v>
      </c>
      <c r="G408" s="281">
        <v>16</v>
      </c>
      <c r="H408" s="282">
        <v>2</v>
      </c>
      <c r="I408" s="144">
        <f>F408*G408*H408</f>
        <v>400192</v>
      </c>
      <c r="J408" s="144">
        <f>L408-I408</f>
        <v>-400192</v>
      </c>
      <c r="K408" s="144"/>
      <c r="L408" s="170">
        <f>M408*N408*O408</f>
        <v>0</v>
      </c>
      <c r="M408" s="312"/>
      <c r="N408" s="313">
        <v>30</v>
      </c>
      <c r="O408" s="314">
        <f>I395</f>
        <v>2</v>
      </c>
    </row>
    <row r="409" spans="1:15">
      <c r="B409" s="105" t="s">
        <v>55</v>
      </c>
      <c r="C409" s="107" t="s">
        <v>13</v>
      </c>
      <c r="D409" s="478"/>
      <c r="E409" s="479"/>
      <c r="F409" s="147"/>
      <c r="G409" s="148"/>
      <c r="H409" s="149"/>
      <c r="I409" s="147">
        <f t="shared" ref="I409" si="204">SUM(I410:I411)</f>
        <v>0</v>
      </c>
      <c r="J409" s="147">
        <f>SUM(J410:J411)</f>
        <v>0</v>
      </c>
      <c r="K409" s="147"/>
      <c r="L409" s="171">
        <f t="shared" ref="L409" si="205">SUM(L410:L411)</f>
        <v>0</v>
      </c>
      <c r="M409" s="315"/>
      <c r="N409" s="316"/>
      <c r="O409" s="317"/>
    </row>
    <row r="410" spans="1:15">
      <c r="B410" s="69"/>
      <c r="C410" s="70" t="s">
        <v>56</v>
      </c>
      <c r="D410" s="465"/>
      <c r="E410" s="466"/>
      <c r="F410" s="185"/>
      <c r="G410" s="186"/>
      <c r="H410" s="187"/>
      <c r="I410" s="142">
        <f>F410*G410*H410</f>
        <v>0</v>
      </c>
      <c r="J410" s="142">
        <f>L410-I410</f>
        <v>0</v>
      </c>
      <c r="K410" s="142"/>
      <c r="L410" s="172">
        <f>M410*N410*O410</f>
        <v>0</v>
      </c>
      <c r="M410" s="318"/>
      <c r="N410" s="319"/>
      <c r="O410" s="320"/>
    </row>
    <row r="411" spans="1:15" ht="14.25" thickBot="1">
      <c r="B411" s="71"/>
      <c r="C411" s="72"/>
      <c r="D411" s="480"/>
      <c r="E411" s="481"/>
      <c r="F411" s="188"/>
      <c r="G411" s="189"/>
      <c r="H411" s="190"/>
      <c r="I411" s="143">
        <f>F411*G411*H411</f>
        <v>0</v>
      </c>
      <c r="J411" s="143">
        <f>L411-I411</f>
        <v>0</v>
      </c>
      <c r="K411" s="143"/>
      <c r="L411" s="172">
        <f>M411*N411*O411</f>
        <v>0</v>
      </c>
      <c r="M411" s="321"/>
      <c r="N411" s="322"/>
      <c r="O411" s="323"/>
    </row>
    <row r="412" spans="1:15">
      <c r="B412" s="105" t="s">
        <v>57</v>
      </c>
      <c r="C412" s="107" t="s">
        <v>13</v>
      </c>
      <c r="D412" s="478"/>
      <c r="E412" s="479"/>
      <c r="F412" s="147"/>
      <c r="G412" s="148"/>
      <c r="H412" s="149"/>
      <c r="I412" s="147">
        <f t="shared" ref="I412" si="206">SUM(I413:I415)</f>
        <v>1800000</v>
      </c>
      <c r="J412" s="147">
        <f>SUM(J413:J415)</f>
        <v>-1800000</v>
      </c>
      <c r="K412" s="147"/>
      <c r="L412" s="171">
        <f t="shared" ref="L412" si="207">SUM(L413:L415)</f>
        <v>0</v>
      </c>
      <c r="M412" s="315"/>
      <c r="N412" s="316"/>
      <c r="O412" s="317"/>
    </row>
    <row r="413" spans="1:15">
      <c r="B413" s="69"/>
      <c r="C413" s="70" t="s">
        <v>56</v>
      </c>
      <c r="D413" s="465"/>
      <c r="E413" s="466"/>
      <c r="F413" s="185">
        <v>900000</v>
      </c>
      <c r="G413" s="186">
        <v>1</v>
      </c>
      <c r="H413" s="187">
        <v>2</v>
      </c>
      <c r="I413" s="142">
        <f t="shared" ref="I413:I415" si="208">F413*G413*H413</f>
        <v>1800000</v>
      </c>
      <c r="J413" s="142">
        <f>L413-I413</f>
        <v>-1800000</v>
      </c>
      <c r="K413" s="142"/>
      <c r="L413" s="172">
        <f>M413*N413*O413</f>
        <v>0</v>
      </c>
      <c r="M413" s="318"/>
      <c r="N413" s="319"/>
      <c r="O413" s="320"/>
    </row>
    <row r="414" spans="1:15">
      <c r="B414" s="69"/>
      <c r="C414" s="70"/>
      <c r="D414" s="465"/>
      <c r="E414" s="466"/>
      <c r="F414" s="185"/>
      <c r="G414" s="186"/>
      <c r="H414" s="187"/>
      <c r="I414" s="142">
        <f t="shared" si="208"/>
        <v>0</v>
      </c>
      <c r="J414" s="142">
        <f>L414-I414</f>
        <v>0</v>
      </c>
      <c r="K414" s="142"/>
      <c r="L414" s="172">
        <f t="shared" ref="L414:L415" si="209">M414*N414*O414</f>
        <v>0</v>
      </c>
      <c r="M414" s="318"/>
      <c r="N414" s="319"/>
      <c r="O414" s="320"/>
    </row>
    <row r="415" spans="1:15" ht="14.25" thickBot="1">
      <c r="B415" s="71"/>
      <c r="C415" s="72"/>
      <c r="D415" s="480"/>
      <c r="E415" s="481"/>
      <c r="F415" s="191"/>
      <c r="G415" s="192"/>
      <c r="H415" s="193"/>
      <c r="I415" s="143">
        <f t="shared" si="208"/>
        <v>0</v>
      </c>
      <c r="J415" s="143">
        <f>L415-I415</f>
        <v>0</v>
      </c>
      <c r="K415" s="143"/>
      <c r="L415" s="172">
        <f t="shared" si="209"/>
        <v>0</v>
      </c>
      <c r="M415" s="324"/>
      <c r="N415" s="325"/>
      <c r="O415" s="326"/>
    </row>
    <row r="416" spans="1:15">
      <c r="B416" s="105" t="s">
        <v>24</v>
      </c>
      <c r="C416" s="108" t="s">
        <v>13</v>
      </c>
      <c r="D416" s="506"/>
      <c r="E416" s="512"/>
      <c r="F416" s="151"/>
      <c r="G416" s="152"/>
      <c r="H416" s="153"/>
      <c r="I416" s="151">
        <f>I417+I421</f>
        <v>10000000</v>
      </c>
      <c r="J416" s="151">
        <f>J417+J421</f>
        <v>-10000000</v>
      </c>
      <c r="K416" s="151"/>
      <c r="L416" s="173">
        <f>L417+L421</f>
        <v>0</v>
      </c>
      <c r="M416" s="327"/>
      <c r="N416" s="328"/>
      <c r="O416" s="329"/>
    </row>
    <row r="417" spans="2:15">
      <c r="B417" s="73" t="s">
        <v>58</v>
      </c>
      <c r="C417" s="109" t="s">
        <v>13</v>
      </c>
      <c r="D417" s="513"/>
      <c r="E417" s="514"/>
      <c r="F417" s="154"/>
      <c r="G417" s="155"/>
      <c r="H417" s="156"/>
      <c r="I417" s="154">
        <f t="shared" ref="I417" si="210">SUM(I418:I420)</f>
        <v>2000000</v>
      </c>
      <c r="J417" s="154">
        <f>SUM(J418:J420)</f>
        <v>-2000000</v>
      </c>
      <c r="K417" s="154"/>
      <c r="L417" s="174">
        <f>SUM(L418:L420)</f>
        <v>0</v>
      </c>
      <c r="M417" s="330"/>
      <c r="N417" s="331"/>
      <c r="O417" s="332"/>
    </row>
    <row r="418" spans="2:15">
      <c r="B418" s="69"/>
      <c r="C418" s="194" t="s">
        <v>417</v>
      </c>
      <c r="D418" s="465" t="s">
        <v>83</v>
      </c>
      <c r="E418" s="466"/>
      <c r="F418" s="185">
        <v>100000</v>
      </c>
      <c r="G418" s="186">
        <v>10</v>
      </c>
      <c r="H418" s="187">
        <v>2</v>
      </c>
      <c r="I418" s="142">
        <f t="shared" ref="I418:I420" si="211">F418*G418*H418</f>
        <v>2000000</v>
      </c>
      <c r="J418" s="142">
        <f>L418-I418</f>
        <v>-2000000</v>
      </c>
      <c r="K418" s="142"/>
      <c r="L418" s="172">
        <f>M418*N418*O418</f>
        <v>0</v>
      </c>
      <c r="M418" s="318"/>
      <c r="N418" s="319"/>
      <c r="O418" s="320"/>
    </row>
    <row r="419" spans="2:15">
      <c r="B419" s="69"/>
      <c r="C419" s="194" t="s">
        <v>59</v>
      </c>
      <c r="D419" s="465" t="s">
        <v>84</v>
      </c>
      <c r="E419" s="466"/>
      <c r="F419" s="185"/>
      <c r="G419" s="186"/>
      <c r="H419" s="187"/>
      <c r="I419" s="142">
        <f t="shared" si="211"/>
        <v>0</v>
      </c>
      <c r="J419" s="142">
        <f>L419-I419</f>
        <v>0</v>
      </c>
      <c r="K419" s="142"/>
      <c r="L419" s="172">
        <f t="shared" ref="L419:L420" si="212">M419*N419*O419</f>
        <v>0</v>
      </c>
      <c r="M419" s="318"/>
      <c r="N419" s="319"/>
      <c r="O419" s="320"/>
    </row>
    <row r="420" spans="2:15" ht="14.25" thickBot="1">
      <c r="B420" s="74"/>
      <c r="C420" s="195" t="s">
        <v>59</v>
      </c>
      <c r="D420" s="517" t="s">
        <v>85</v>
      </c>
      <c r="E420" s="518"/>
      <c r="F420" s="191"/>
      <c r="G420" s="192"/>
      <c r="H420" s="193"/>
      <c r="I420" s="157">
        <f t="shared" si="211"/>
        <v>0</v>
      </c>
      <c r="J420" s="157">
        <f>L420-I420</f>
        <v>0</v>
      </c>
      <c r="K420" s="157"/>
      <c r="L420" s="172">
        <f t="shared" si="212"/>
        <v>0</v>
      </c>
      <c r="M420" s="324"/>
      <c r="N420" s="325"/>
      <c r="O420" s="326"/>
    </row>
    <row r="421" spans="2:15">
      <c r="B421" s="69" t="s">
        <v>60</v>
      </c>
      <c r="C421" s="110" t="s">
        <v>13</v>
      </c>
      <c r="D421" s="513"/>
      <c r="E421" s="514"/>
      <c r="F421" s="158"/>
      <c r="G421" s="159"/>
      <c r="H421" s="160"/>
      <c r="I421" s="161">
        <f t="shared" ref="I421" si="213">SUM(I422:I424)</f>
        <v>8000000</v>
      </c>
      <c r="J421" s="161">
        <f>SUM(J422:J424)</f>
        <v>-8000000</v>
      </c>
      <c r="K421" s="161"/>
      <c r="L421" s="175">
        <f>SUM(L422:L424)</f>
        <v>0</v>
      </c>
      <c r="M421" s="330"/>
      <c r="N421" s="331"/>
      <c r="O421" s="332"/>
    </row>
    <row r="422" spans="2:15">
      <c r="B422" s="69"/>
      <c r="C422" s="194" t="s">
        <v>418</v>
      </c>
      <c r="D422" s="465" t="s">
        <v>83</v>
      </c>
      <c r="E422" s="466"/>
      <c r="F422" s="185">
        <v>200000</v>
      </c>
      <c r="G422" s="186">
        <v>20</v>
      </c>
      <c r="H422" s="187">
        <v>2</v>
      </c>
      <c r="I422" s="142">
        <f t="shared" ref="I422:I424" si="214">F422*G422*H422</f>
        <v>8000000</v>
      </c>
      <c r="J422" s="142">
        <f>L422-I422</f>
        <v>-8000000</v>
      </c>
      <c r="K422" s="142"/>
      <c r="L422" s="172">
        <f>M422*N422*O422</f>
        <v>0</v>
      </c>
      <c r="M422" s="318"/>
      <c r="N422" s="319">
        <f>G395</f>
        <v>30</v>
      </c>
      <c r="O422" s="320">
        <f>I395</f>
        <v>2</v>
      </c>
    </row>
    <row r="423" spans="2:15">
      <c r="B423" s="69"/>
      <c r="C423" s="194" t="s">
        <v>59</v>
      </c>
      <c r="D423" s="465" t="s">
        <v>84</v>
      </c>
      <c r="E423" s="466"/>
      <c r="F423" s="185"/>
      <c r="G423" s="186"/>
      <c r="H423" s="187"/>
      <c r="I423" s="142">
        <f t="shared" si="214"/>
        <v>0</v>
      </c>
      <c r="J423" s="142"/>
      <c r="K423" s="142"/>
      <c r="L423" s="172">
        <f t="shared" ref="L423:L424" si="215">M423*N423*O423</f>
        <v>0</v>
      </c>
      <c r="M423" s="318"/>
      <c r="N423" s="319">
        <f>G395</f>
        <v>30</v>
      </c>
      <c r="O423" s="320">
        <f>I395</f>
        <v>2</v>
      </c>
    </row>
    <row r="424" spans="2:15" ht="14.25" thickBot="1">
      <c r="B424" s="71"/>
      <c r="C424" s="196" t="s">
        <v>59</v>
      </c>
      <c r="D424" s="517" t="s">
        <v>85</v>
      </c>
      <c r="E424" s="518"/>
      <c r="F424" s="185"/>
      <c r="G424" s="186"/>
      <c r="H424" s="187"/>
      <c r="I424" s="143">
        <f t="shared" si="214"/>
        <v>0</v>
      </c>
      <c r="J424" s="143">
        <f>L424-I424</f>
        <v>0</v>
      </c>
      <c r="K424" s="143"/>
      <c r="L424" s="172">
        <f t="shared" si="215"/>
        <v>0</v>
      </c>
      <c r="M424" s="318"/>
      <c r="N424" s="319"/>
      <c r="O424" s="320"/>
    </row>
    <row r="425" spans="2:15">
      <c r="B425" s="105" t="s">
        <v>61</v>
      </c>
      <c r="C425" s="108" t="s">
        <v>13</v>
      </c>
      <c r="D425" s="493"/>
      <c r="E425" s="494"/>
      <c r="F425" s="151"/>
      <c r="G425" s="152"/>
      <c r="H425" s="153"/>
      <c r="I425" s="151">
        <f>I426+I430</f>
        <v>160000</v>
      </c>
      <c r="J425" s="151">
        <f>J426+J430</f>
        <v>-160000</v>
      </c>
      <c r="K425" s="151"/>
      <c r="L425" s="173">
        <f>L426+L430</f>
        <v>0</v>
      </c>
      <c r="M425" s="327"/>
      <c r="N425" s="328"/>
      <c r="O425" s="329"/>
    </row>
    <row r="426" spans="2:15">
      <c r="B426" s="130" t="s">
        <v>25</v>
      </c>
      <c r="C426" s="131" t="s">
        <v>13</v>
      </c>
      <c r="D426" s="489"/>
      <c r="E426" s="490"/>
      <c r="F426" s="162"/>
      <c r="G426" s="163"/>
      <c r="H426" s="164"/>
      <c r="I426" s="162">
        <f>SUM(I427:I429)</f>
        <v>160000</v>
      </c>
      <c r="J426" s="162">
        <f>SUM(J427:J429)</f>
        <v>-160000</v>
      </c>
      <c r="K426" s="162"/>
      <c r="L426" s="176">
        <f>SUM(L427:L429)</f>
        <v>0</v>
      </c>
      <c r="M426" s="333"/>
      <c r="N426" s="334"/>
      <c r="O426" s="335"/>
    </row>
    <row r="427" spans="2:15">
      <c r="B427" s="69"/>
      <c r="C427" s="214" t="s">
        <v>417</v>
      </c>
      <c r="D427" s="487"/>
      <c r="E427" s="488"/>
      <c r="F427" s="197">
        <v>80000</v>
      </c>
      <c r="G427" s="198">
        <v>1</v>
      </c>
      <c r="H427" s="199">
        <v>2</v>
      </c>
      <c r="I427" s="165">
        <f t="shared" ref="I427:I429" si="216">F427*G427*H427</f>
        <v>160000</v>
      </c>
      <c r="J427" s="165">
        <f>L427-I427</f>
        <v>-160000</v>
      </c>
      <c r="K427" s="165"/>
      <c r="L427" s="177">
        <f>M427*N427*O427</f>
        <v>0</v>
      </c>
      <c r="M427" s="336"/>
      <c r="N427" s="337"/>
      <c r="O427" s="338"/>
    </row>
    <row r="428" spans="2:15">
      <c r="B428" s="69"/>
      <c r="C428" s="212"/>
      <c r="D428" s="465"/>
      <c r="E428" s="484"/>
      <c r="F428" s="185"/>
      <c r="G428" s="186"/>
      <c r="H428" s="187"/>
      <c r="I428" s="142">
        <f t="shared" si="216"/>
        <v>0</v>
      </c>
      <c r="J428" s="142">
        <f>L428-I428</f>
        <v>0</v>
      </c>
      <c r="K428" s="142"/>
      <c r="L428" s="177">
        <f t="shared" ref="L428:L429" si="217">M428*N428*O428</f>
        <v>0</v>
      </c>
      <c r="M428" s="318"/>
      <c r="N428" s="319"/>
      <c r="O428" s="320"/>
    </row>
    <row r="429" spans="2:15">
      <c r="B429" s="69"/>
      <c r="C429" s="213"/>
      <c r="D429" s="491"/>
      <c r="E429" s="492"/>
      <c r="F429" s="191"/>
      <c r="G429" s="192"/>
      <c r="H429" s="193"/>
      <c r="I429" s="150">
        <f t="shared" si="216"/>
        <v>0</v>
      </c>
      <c r="J429" s="150">
        <f>L429-I429</f>
        <v>0</v>
      </c>
      <c r="K429" s="150"/>
      <c r="L429" s="177">
        <f t="shared" si="217"/>
        <v>0</v>
      </c>
      <c r="M429" s="324"/>
      <c r="N429" s="325"/>
      <c r="O429" s="326"/>
    </row>
    <row r="430" spans="2:15">
      <c r="B430" s="130" t="s">
        <v>62</v>
      </c>
      <c r="C430" s="131" t="s">
        <v>13</v>
      </c>
      <c r="D430" s="489"/>
      <c r="E430" s="490"/>
      <c r="F430" s="162"/>
      <c r="G430" s="163"/>
      <c r="H430" s="164"/>
      <c r="I430" s="162">
        <f>SUM(I431:I433)</f>
        <v>0</v>
      </c>
      <c r="J430" s="162">
        <f>SUM(J431:J433)</f>
        <v>0</v>
      </c>
      <c r="K430" s="162"/>
      <c r="L430" s="176">
        <f>SUM(L431:L433)</f>
        <v>0</v>
      </c>
      <c r="M430" s="333"/>
      <c r="N430" s="334"/>
      <c r="O430" s="335"/>
    </row>
    <row r="431" spans="2:15">
      <c r="B431" s="69"/>
      <c r="C431" s="200"/>
      <c r="D431" s="487"/>
      <c r="E431" s="488"/>
      <c r="F431" s="197"/>
      <c r="G431" s="198"/>
      <c r="H431" s="199">
        <v>2</v>
      </c>
      <c r="I431" s="165">
        <f>F431*G431*H431</f>
        <v>0</v>
      </c>
      <c r="J431" s="165">
        <f>L431-I431</f>
        <v>0</v>
      </c>
      <c r="K431" s="165"/>
      <c r="L431" s="177">
        <f>M431*N431*O431</f>
        <v>0</v>
      </c>
      <c r="M431" s="336"/>
      <c r="N431" s="337"/>
      <c r="O431" s="338"/>
    </row>
    <row r="432" spans="2:15">
      <c r="B432" s="69"/>
      <c r="C432" s="201"/>
      <c r="D432" s="465"/>
      <c r="E432" s="484"/>
      <c r="F432" s="185"/>
      <c r="G432" s="186"/>
      <c r="H432" s="187"/>
      <c r="I432" s="142">
        <f t="shared" ref="I432:I433" si="218">F432*G432*H432</f>
        <v>0</v>
      </c>
      <c r="J432" s="142">
        <f>L432-I432</f>
        <v>0</v>
      </c>
      <c r="K432" s="142"/>
      <c r="L432" s="177">
        <f t="shared" ref="L432:L433" si="219">M432*N432*O432</f>
        <v>0</v>
      </c>
      <c r="M432" s="318"/>
      <c r="N432" s="319"/>
      <c r="O432" s="320"/>
    </row>
    <row r="433" spans="2:15" ht="14.25" thickBot="1">
      <c r="B433" s="71"/>
      <c r="C433" s="202"/>
      <c r="D433" s="480"/>
      <c r="E433" s="485"/>
      <c r="F433" s="188"/>
      <c r="G433" s="189"/>
      <c r="H433" s="190"/>
      <c r="I433" s="143">
        <f t="shared" si="218"/>
        <v>0</v>
      </c>
      <c r="J433" s="143">
        <f>L433-I433</f>
        <v>0</v>
      </c>
      <c r="K433" s="143"/>
      <c r="L433" s="177">
        <f t="shared" si="219"/>
        <v>0</v>
      </c>
      <c r="M433" s="321"/>
      <c r="N433" s="322"/>
      <c r="O433" s="323"/>
    </row>
    <row r="434" spans="2:15" ht="30.75" customHeight="1" thickBot="1">
      <c r="B434" s="283" t="s">
        <v>504</v>
      </c>
      <c r="C434" s="107" t="s">
        <v>13</v>
      </c>
      <c r="D434" s="508" t="s">
        <v>26</v>
      </c>
      <c r="E434" s="509"/>
      <c r="F434" s="208">
        <v>9000</v>
      </c>
      <c r="G434" s="209">
        <v>20</v>
      </c>
      <c r="H434" s="210">
        <v>2</v>
      </c>
      <c r="I434" s="147">
        <f>F434*G434*H434</f>
        <v>360000</v>
      </c>
      <c r="J434" s="147">
        <f>L434-I434</f>
        <v>-360000</v>
      </c>
      <c r="K434" s="147"/>
      <c r="L434" s="171">
        <f>M434*N434*O434</f>
        <v>0</v>
      </c>
      <c r="M434" s="339"/>
      <c r="N434" s="340">
        <f>H395</f>
        <v>20</v>
      </c>
      <c r="O434" s="341">
        <f>I395</f>
        <v>2</v>
      </c>
    </row>
    <row r="435" spans="2:15">
      <c r="B435" s="129" t="s">
        <v>28</v>
      </c>
      <c r="C435" s="106" t="s">
        <v>13</v>
      </c>
      <c r="D435" s="506"/>
      <c r="E435" s="507"/>
      <c r="F435" s="144"/>
      <c r="G435" s="145"/>
      <c r="H435" s="146"/>
      <c r="I435" s="144">
        <f t="shared" ref="I435" si="220">SUM(I436:I438)</f>
        <v>2400000</v>
      </c>
      <c r="J435" s="144">
        <f>SUM(J436:J438)</f>
        <v>-2400000</v>
      </c>
      <c r="K435" s="144"/>
      <c r="L435" s="170">
        <f t="shared" ref="L435" si="221">SUM(L436:L438)</f>
        <v>0</v>
      </c>
      <c r="M435" s="342"/>
      <c r="N435" s="343"/>
      <c r="O435" s="344"/>
    </row>
    <row r="436" spans="2:15">
      <c r="B436" s="69"/>
      <c r="C436" s="200"/>
      <c r="D436" s="487"/>
      <c r="E436" s="488"/>
      <c r="F436" s="197">
        <v>60000</v>
      </c>
      <c r="G436" s="198">
        <v>20</v>
      </c>
      <c r="H436" s="199">
        <v>2</v>
      </c>
      <c r="I436" s="165">
        <f t="shared" ref="I436:I437" si="222">F436*G436*H436</f>
        <v>2400000</v>
      </c>
      <c r="J436" s="165">
        <f>L436-I436</f>
        <v>-2400000</v>
      </c>
      <c r="K436" s="165"/>
      <c r="L436" s="177">
        <f>M436*N436*O436</f>
        <v>0</v>
      </c>
      <c r="M436" s="336"/>
      <c r="N436" s="337"/>
      <c r="O436" s="338"/>
    </row>
    <row r="437" spans="2:15">
      <c r="B437" s="69"/>
      <c r="C437" s="201"/>
      <c r="D437" s="465"/>
      <c r="E437" s="484"/>
      <c r="F437" s="185"/>
      <c r="G437" s="186"/>
      <c r="H437" s="187"/>
      <c r="I437" s="142">
        <f t="shared" si="222"/>
        <v>0</v>
      </c>
      <c r="J437" s="142">
        <f>L437-I437</f>
        <v>0</v>
      </c>
      <c r="K437" s="142"/>
      <c r="L437" s="177">
        <f t="shared" ref="L437:L438" si="223">M437*N437*O437</f>
        <v>0</v>
      </c>
      <c r="M437" s="318"/>
      <c r="N437" s="319"/>
      <c r="O437" s="320"/>
    </row>
    <row r="438" spans="2:15" ht="14.25" thickBot="1">
      <c r="B438" s="71"/>
      <c r="C438" s="202"/>
      <c r="D438" s="480"/>
      <c r="E438" s="485"/>
      <c r="F438" s="188"/>
      <c r="G438" s="189"/>
      <c r="H438" s="190"/>
      <c r="I438" s="143">
        <f>F438*G438*H438</f>
        <v>0</v>
      </c>
      <c r="J438" s="143">
        <f>L438-I438</f>
        <v>0</v>
      </c>
      <c r="K438" s="143"/>
      <c r="L438" s="177">
        <f t="shared" si="223"/>
        <v>0</v>
      </c>
      <c r="M438" s="321"/>
      <c r="N438" s="322"/>
      <c r="O438" s="323"/>
    </row>
    <row r="439" spans="2:15">
      <c r="B439" s="105" t="s">
        <v>29</v>
      </c>
      <c r="C439" s="107" t="s">
        <v>13</v>
      </c>
      <c r="D439" s="478" t="s">
        <v>29</v>
      </c>
      <c r="E439" s="486"/>
      <c r="F439" s="147"/>
      <c r="G439" s="148"/>
      <c r="H439" s="149"/>
      <c r="I439" s="147">
        <f t="shared" ref="I439" si="224">SUM(I440:I442)</f>
        <v>800000</v>
      </c>
      <c r="J439" s="147">
        <f>SUM(J440:J442)</f>
        <v>-800000</v>
      </c>
      <c r="K439" s="147"/>
      <c r="L439" s="171">
        <f t="shared" ref="L439" si="225">SUM(L440:L442)</f>
        <v>0</v>
      </c>
      <c r="M439" s="315"/>
      <c r="N439" s="316"/>
      <c r="O439" s="317">
        <f>I395</f>
        <v>2</v>
      </c>
    </row>
    <row r="440" spans="2:15">
      <c r="B440" s="69"/>
      <c r="C440" s="70" t="s">
        <v>63</v>
      </c>
      <c r="D440" s="465"/>
      <c r="E440" s="484"/>
      <c r="F440" s="185">
        <v>20000</v>
      </c>
      <c r="G440" s="186">
        <v>20</v>
      </c>
      <c r="H440" s="187">
        <v>2</v>
      </c>
      <c r="I440" s="142">
        <f t="shared" ref="I440:I442" si="226">F440*G440*H440</f>
        <v>800000</v>
      </c>
      <c r="J440" s="142">
        <f>L440-I440</f>
        <v>-800000</v>
      </c>
      <c r="K440" s="142"/>
      <c r="L440" s="172">
        <f>M440*N440*O440</f>
        <v>0</v>
      </c>
      <c r="M440" s="318"/>
      <c r="N440" s="319">
        <f>H395</f>
        <v>20</v>
      </c>
      <c r="O440" s="320">
        <f>I395</f>
        <v>2</v>
      </c>
    </row>
    <row r="441" spans="2:15">
      <c r="B441" s="69"/>
      <c r="C441" s="70" t="s">
        <v>64</v>
      </c>
      <c r="D441" s="465"/>
      <c r="E441" s="484"/>
      <c r="F441" s="185"/>
      <c r="G441" s="186"/>
      <c r="H441" s="187"/>
      <c r="I441" s="142">
        <f t="shared" si="226"/>
        <v>0</v>
      </c>
      <c r="J441" s="142">
        <f>L441-I441</f>
        <v>0</v>
      </c>
      <c r="K441" s="142"/>
      <c r="L441" s="172">
        <f t="shared" ref="L441:L442" si="227">M441*N441*O441</f>
        <v>0</v>
      </c>
      <c r="M441" s="318"/>
      <c r="N441" s="319"/>
      <c r="O441" s="320"/>
    </row>
    <row r="442" spans="2:15" ht="14.25" thickBot="1">
      <c r="B442" s="71"/>
      <c r="C442" s="72"/>
      <c r="D442" s="480"/>
      <c r="E442" s="485"/>
      <c r="F442" s="188"/>
      <c r="G442" s="189"/>
      <c r="H442" s="190"/>
      <c r="I442" s="143">
        <f t="shared" si="226"/>
        <v>0</v>
      </c>
      <c r="J442" s="143">
        <f>L442-I442</f>
        <v>0</v>
      </c>
      <c r="K442" s="143"/>
      <c r="L442" s="172">
        <f t="shared" si="227"/>
        <v>0</v>
      </c>
      <c r="M442" s="321"/>
      <c r="N442" s="322"/>
      <c r="O442" s="323"/>
    </row>
    <row r="443" spans="2:15">
      <c r="B443" s="129" t="s">
        <v>65</v>
      </c>
      <c r="C443" s="106" t="s">
        <v>13</v>
      </c>
      <c r="D443" s="506"/>
      <c r="E443" s="507"/>
      <c r="F443" s="144"/>
      <c r="G443" s="145"/>
      <c r="H443" s="146"/>
      <c r="I443" s="144">
        <f t="shared" ref="I443" si="228">SUM(I444:I446)</f>
        <v>120000</v>
      </c>
      <c r="J443" s="144">
        <f>SUM(J444:J446)</f>
        <v>-120000</v>
      </c>
      <c r="K443" s="144"/>
      <c r="L443" s="170">
        <f t="shared" ref="L443" si="229">SUM(L444:L446)</f>
        <v>0</v>
      </c>
      <c r="M443" s="342"/>
      <c r="N443" s="343"/>
      <c r="O443" s="344"/>
    </row>
    <row r="444" spans="2:15">
      <c r="B444" s="69"/>
      <c r="C444" s="211" t="s">
        <v>416</v>
      </c>
      <c r="D444" s="487"/>
      <c r="E444" s="488"/>
      <c r="F444" s="197">
        <v>3000</v>
      </c>
      <c r="G444" s="198">
        <v>20</v>
      </c>
      <c r="H444" s="199">
        <v>2</v>
      </c>
      <c r="I444" s="165">
        <f t="shared" ref="I444:I446" si="230">F444*G444*H444</f>
        <v>120000</v>
      </c>
      <c r="J444" s="165">
        <f>L444-I444</f>
        <v>-120000</v>
      </c>
      <c r="K444" s="165"/>
      <c r="L444" s="177">
        <f>M444*N444*O444</f>
        <v>0</v>
      </c>
      <c r="M444" s="336"/>
      <c r="N444" s="337">
        <f>H395</f>
        <v>20</v>
      </c>
      <c r="O444" s="338">
        <f>I395</f>
        <v>2</v>
      </c>
    </row>
    <row r="445" spans="2:15">
      <c r="B445" s="69"/>
      <c r="C445" s="70" t="s">
        <v>34</v>
      </c>
      <c r="D445" s="465"/>
      <c r="E445" s="484"/>
      <c r="F445" s="185"/>
      <c r="G445" s="186"/>
      <c r="H445" s="187"/>
      <c r="I445" s="142">
        <f t="shared" si="230"/>
        <v>0</v>
      </c>
      <c r="J445" s="142">
        <f>L445-I445</f>
        <v>0</v>
      </c>
      <c r="K445" s="142"/>
      <c r="L445" s="177">
        <f t="shared" ref="L445:L446" si="231">M445*N445*O445</f>
        <v>0</v>
      </c>
      <c r="M445" s="336"/>
      <c r="N445" s="319">
        <f>H395</f>
        <v>20</v>
      </c>
      <c r="O445" s="320">
        <f>I395</f>
        <v>2</v>
      </c>
    </row>
    <row r="446" spans="2:15" ht="14.25" thickBot="1">
      <c r="B446" s="71"/>
      <c r="C446" s="72"/>
      <c r="D446" s="480"/>
      <c r="E446" s="485"/>
      <c r="F446" s="188"/>
      <c r="G446" s="189"/>
      <c r="H446" s="190"/>
      <c r="I446" s="143">
        <f t="shared" si="230"/>
        <v>0</v>
      </c>
      <c r="J446" s="143">
        <f>L446-I446</f>
        <v>0</v>
      </c>
      <c r="K446" s="143"/>
      <c r="L446" s="177">
        <f t="shared" si="231"/>
        <v>0</v>
      </c>
      <c r="M446" s="321"/>
      <c r="N446" s="322"/>
      <c r="O446" s="323"/>
    </row>
    <row r="447" spans="2:15">
      <c r="B447" s="105" t="s">
        <v>66</v>
      </c>
      <c r="C447" s="107" t="s">
        <v>13</v>
      </c>
      <c r="D447" s="482">
        <f>I447/(I408+I409+I412+I416+I425+I434+I435+I439+I443)</f>
        <v>7.0198660963659287E-2</v>
      </c>
      <c r="E447" s="483"/>
      <c r="F447" s="147"/>
      <c r="G447" s="148"/>
      <c r="H447" s="149"/>
      <c r="I447" s="147">
        <f t="shared" ref="I447" si="232">SUM(I448:I450)</f>
        <v>1126000</v>
      </c>
      <c r="J447" s="147">
        <f>SUM(J448:J450)</f>
        <v>-1126000</v>
      </c>
      <c r="K447" s="147"/>
      <c r="L447" s="171">
        <f t="shared" ref="L447" si="233">SUM(L448:L450)</f>
        <v>0</v>
      </c>
      <c r="M447" s="315"/>
      <c r="N447" s="316"/>
      <c r="O447" s="317"/>
    </row>
    <row r="448" spans="2:15" ht="16.5" customHeight="1">
      <c r="B448" s="496" t="s">
        <v>79</v>
      </c>
      <c r="C448" s="70" t="s">
        <v>27</v>
      </c>
      <c r="D448" s="465"/>
      <c r="E448" s="484"/>
      <c r="F448" s="185">
        <v>33000</v>
      </c>
      <c r="G448" s="186">
        <v>1</v>
      </c>
      <c r="H448" s="187">
        <v>2</v>
      </c>
      <c r="I448" s="142">
        <f t="shared" ref="I448:I450" si="234">F448*G448*H448</f>
        <v>66000</v>
      </c>
      <c r="J448" s="142">
        <f>L448-I448</f>
        <v>-66000</v>
      </c>
      <c r="K448" s="142"/>
      <c r="L448" s="172">
        <f>M448*N448*O448</f>
        <v>0</v>
      </c>
      <c r="M448" s="318"/>
      <c r="N448" s="319">
        <f>H395</f>
        <v>20</v>
      </c>
      <c r="O448" s="320">
        <f>I395</f>
        <v>2</v>
      </c>
    </row>
    <row r="449" spans="1:15">
      <c r="B449" s="496"/>
      <c r="C449" s="70" t="s">
        <v>30</v>
      </c>
      <c r="D449" s="465"/>
      <c r="E449" s="484"/>
      <c r="F449" s="185">
        <v>30000</v>
      </c>
      <c r="G449" s="186">
        <v>1</v>
      </c>
      <c r="H449" s="187">
        <v>2</v>
      </c>
      <c r="I449" s="142">
        <f t="shared" si="234"/>
        <v>60000</v>
      </c>
      <c r="J449" s="142">
        <f>L449-I449</f>
        <v>-60000</v>
      </c>
      <c r="K449" s="142"/>
      <c r="L449" s="172">
        <f t="shared" ref="L449:L450" si="235">M449*N449*O449</f>
        <v>0</v>
      </c>
      <c r="M449" s="318"/>
      <c r="N449" s="319">
        <f>H395</f>
        <v>20</v>
      </c>
      <c r="O449" s="320">
        <f>I395</f>
        <v>2</v>
      </c>
    </row>
    <row r="450" spans="1:15" ht="19.5" customHeight="1" thickBot="1">
      <c r="B450" s="497"/>
      <c r="C450" s="72" t="s">
        <v>33</v>
      </c>
      <c r="D450" s="480"/>
      <c r="E450" s="485"/>
      <c r="F450" s="188">
        <v>500000</v>
      </c>
      <c r="G450" s="189">
        <v>1</v>
      </c>
      <c r="H450" s="190">
        <v>2</v>
      </c>
      <c r="I450" s="143">
        <f t="shared" si="234"/>
        <v>1000000</v>
      </c>
      <c r="J450" s="143">
        <f>L450-I450</f>
        <v>-1000000</v>
      </c>
      <c r="K450" s="143"/>
      <c r="L450" s="172">
        <f t="shared" si="235"/>
        <v>0</v>
      </c>
      <c r="M450" s="321"/>
      <c r="N450" s="322"/>
      <c r="O450" s="323"/>
    </row>
    <row r="451" spans="1:15" ht="18" customHeight="1">
      <c r="B451" s="124" t="s">
        <v>412</v>
      </c>
      <c r="C451" s="125" t="s">
        <v>23</v>
      </c>
      <c r="D451" s="510"/>
      <c r="E451" s="511"/>
      <c r="F451" s="126"/>
      <c r="G451" s="127"/>
      <c r="H451" s="128"/>
      <c r="I451" s="126">
        <f>SUM(I452:I455)</f>
        <v>1300000</v>
      </c>
      <c r="J451" s="126">
        <f>SUM(J452:J455)</f>
        <v>-1300000</v>
      </c>
      <c r="K451" s="126"/>
      <c r="L451" s="178">
        <f>SUM(L452:L455)</f>
        <v>0</v>
      </c>
      <c r="M451" s="345"/>
      <c r="N451" s="346"/>
      <c r="O451" s="347"/>
    </row>
    <row r="452" spans="1:15">
      <c r="A452" t="str">
        <f>B395&amp;"식비"</f>
        <v>7식비</v>
      </c>
      <c r="B452" s="111"/>
      <c r="C452" s="110" t="s">
        <v>67</v>
      </c>
      <c r="D452" s="487"/>
      <c r="E452" s="488"/>
      <c r="F452" s="197">
        <v>15000</v>
      </c>
      <c r="G452" s="198">
        <v>20</v>
      </c>
      <c r="H452" s="199">
        <v>2</v>
      </c>
      <c r="I452" s="161">
        <f t="shared" ref="I452:I455" si="236">F452*G452*H452</f>
        <v>600000</v>
      </c>
      <c r="J452" s="161">
        <f>L452-I452</f>
        <v>-600000</v>
      </c>
      <c r="K452" s="161"/>
      <c r="L452" s="175">
        <f>M452*N452*O452</f>
        <v>0</v>
      </c>
      <c r="M452" s="336"/>
      <c r="N452" s="337">
        <f>H395</f>
        <v>20</v>
      </c>
      <c r="O452" s="338">
        <f>I395</f>
        <v>2</v>
      </c>
    </row>
    <row r="453" spans="1:15">
      <c r="A453" t="str">
        <f>B395&amp;"숙박비"</f>
        <v>7숙박비</v>
      </c>
      <c r="B453" s="111"/>
      <c r="C453" s="112" t="s">
        <v>80</v>
      </c>
      <c r="D453" s="465"/>
      <c r="E453" s="484"/>
      <c r="F453" s="191"/>
      <c r="G453" s="192"/>
      <c r="H453" s="193"/>
      <c r="I453" s="166">
        <f t="shared" si="236"/>
        <v>0</v>
      </c>
      <c r="J453" s="166">
        <f>L453-I453</f>
        <v>0</v>
      </c>
      <c r="K453" s="166"/>
      <c r="L453" s="175">
        <f t="shared" ref="L453:L455" si="237">M453*N453*O453</f>
        <v>0</v>
      </c>
      <c r="M453" s="324"/>
      <c r="N453" s="325"/>
      <c r="O453" s="326"/>
    </row>
    <row r="454" spans="1:15">
      <c r="A454" t="str">
        <f>B395&amp;"수당"</f>
        <v>7수당</v>
      </c>
      <c r="B454" s="111"/>
      <c r="C454" s="112" t="s">
        <v>20</v>
      </c>
      <c r="D454" s="203"/>
      <c r="E454" s="204"/>
      <c r="F454" s="191">
        <v>300000</v>
      </c>
      <c r="G454" s="192">
        <v>1</v>
      </c>
      <c r="H454" s="193">
        <v>1</v>
      </c>
      <c r="I454" s="166">
        <f t="shared" si="236"/>
        <v>300000</v>
      </c>
      <c r="J454" s="166">
        <f>L454-I454</f>
        <v>-300000</v>
      </c>
      <c r="K454" s="166"/>
      <c r="L454" s="175">
        <f t="shared" si="237"/>
        <v>0</v>
      </c>
      <c r="M454" s="324"/>
      <c r="N454" s="325"/>
      <c r="O454" s="326"/>
    </row>
    <row r="455" spans="1:15" ht="14.25" thickBot="1">
      <c r="A455" t="str">
        <f>B395&amp;"임금"</f>
        <v>7임금</v>
      </c>
      <c r="B455" s="113"/>
      <c r="C455" s="114" t="s">
        <v>81</v>
      </c>
      <c r="D455" s="480"/>
      <c r="E455" s="485"/>
      <c r="F455" s="188">
        <v>400000</v>
      </c>
      <c r="G455" s="189">
        <v>1</v>
      </c>
      <c r="H455" s="190">
        <v>1</v>
      </c>
      <c r="I455" s="167">
        <f t="shared" si="236"/>
        <v>400000</v>
      </c>
      <c r="J455" s="167">
        <f>L455-I455</f>
        <v>-400000</v>
      </c>
      <c r="K455" s="167"/>
      <c r="L455" s="179">
        <f t="shared" si="237"/>
        <v>0</v>
      </c>
      <c r="M455" s="321"/>
      <c r="N455" s="322">
        <f>H395</f>
        <v>20</v>
      </c>
      <c r="O455" s="323">
        <f>I395</f>
        <v>2</v>
      </c>
    </row>
    <row r="456" spans="1:15" ht="37.9" customHeight="1">
      <c r="B456" s="362" t="s">
        <v>533</v>
      </c>
      <c r="C456" s="363" t="s">
        <v>532</v>
      </c>
      <c r="D456" s="362"/>
      <c r="E456" s="362" t="s">
        <v>529</v>
      </c>
      <c r="F456" s="362"/>
      <c r="G456" s="362" t="s">
        <v>528</v>
      </c>
      <c r="H456" s="362"/>
      <c r="I456" s="362" t="s">
        <v>534</v>
      </c>
      <c r="J456" s="362"/>
      <c r="K456" s="362" t="s">
        <v>535</v>
      </c>
      <c r="L456" s="362"/>
    </row>
    <row r="457" spans="1:15" ht="37.9" customHeight="1">
      <c r="B457" s="362" t="s">
        <v>533</v>
      </c>
      <c r="C457" s="363" t="s">
        <v>532</v>
      </c>
      <c r="D457" s="362"/>
      <c r="E457" s="362" t="s">
        <v>529</v>
      </c>
      <c r="F457" s="362"/>
      <c r="G457" s="362" t="s">
        <v>528</v>
      </c>
      <c r="H457" s="362"/>
      <c r="I457" s="362" t="s">
        <v>534</v>
      </c>
      <c r="J457" s="362"/>
      <c r="K457" s="362" t="s">
        <v>535</v>
      </c>
      <c r="L457" s="362"/>
    </row>
    <row r="458" spans="1:15" ht="37.9" customHeight="1" thickBot="1">
      <c r="B458" s="362" t="s">
        <v>533</v>
      </c>
      <c r="C458" s="363" t="s">
        <v>532</v>
      </c>
      <c r="D458" s="362"/>
      <c r="E458" s="362"/>
      <c r="F458" s="362"/>
      <c r="G458" s="362"/>
      <c r="H458" s="362"/>
      <c r="I458" s="362"/>
      <c r="J458" s="362"/>
      <c r="K458" s="362"/>
    </row>
    <row r="459" spans="1:15" ht="33.75" customHeight="1">
      <c r="B459" s="123" t="s">
        <v>68</v>
      </c>
      <c r="C459" s="515" t="s">
        <v>42</v>
      </c>
      <c r="D459" s="515"/>
      <c r="E459" s="96" t="s">
        <v>409</v>
      </c>
      <c r="F459" s="96" t="s">
        <v>43</v>
      </c>
      <c r="G459" s="96" t="s">
        <v>44</v>
      </c>
      <c r="H459" s="96" t="s">
        <v>45</v>
      </c>
      <c r="I459" s="96" t="s">
        <v>46</v>
      </c>
      <c r="J459" s="96" t="s">
        <v>47</v>
      </c>
      <c r="K459" s="135"/>
      <c r="L459" s="65"/>
    </row>
    <row r="460" spans="1:15" ht="24.75" customHeight="1" thickBot="1">
      <c r="B460" s="288">
        <f>B395+1</f>
        <v>8</v>
      </c>
      <c r="C460" s="516" t="s">
        <v>419</v>
      </c>
      <c r="D460" s="516"/>
      <c r="E460" s="141" t="s">
        <v>410</v>
      </c>
      <c r="F460" s="141">
        <v>3</v>
      </c>
      <c r="G460" s="215">
        <v>30</v>
      </c>
      <c r="H460" s="141">
        <v>20</v>
      </c>
      <c r="I460" s="141">
        <v>2</v>
      </c>
      <c r="J460" s="104">
        <f>H460*I460</f>
        <v>40</v>
      </c>
      <c r="K460" s="136"/>
      <c r="L460" s="66"/>
    </row>
    <row r="461" spans="1:15" ht="14.25" thickBot="1">
      <c r="B461" s="64"/>
      <c r="C461" s="64"/>
      <c r="D461" s="64"/>
      <c r="E461" s="64"/>
      <c r="F461" s="64"/>
      <c r="G461" s="64"/>
      <c r="H461" s="64"/>
      <c r="I461" s="64"/>
      <c r="J461" s="64"/>
      <c r="K461" s="137"/>
      <c r="L461" s="64"/>
    </row>
    <row r="462" spans="1:15" ht="18.75" customHeight="1">
      <c r="B462" s="504" t="s">
        <v>78</v>
      </c>
      <c r="C462" s="505"/>
      <c r="D462" s="505"/>
      <c r="E462" s="463" t="s">
        <v>404</v>
      </c>
      <c r="F462" s="505"/>
      <c r="G462" s="498" t="s">
        <v>82</v>
      </c>
      <c r="H462" s="463" t="s">
        <v>405</v>
      </c>
      <c r="I462" s="463" t="s">
        <v>406</v>
      </c>
      <c r="J462" s="459" t="s">
        <v>403</v>
      </c>
      <c r="K462" s="138"/>
      <c r="L462" s="64"/>
    </row>
    <row r="463" spans="1:15" ht="47.25" customHeight="1">
      <c r="B463" s="97" t="s">
        <v>22</v>
      </c>
      <c r="C463" s="98" t="s">
        <v>23</v>
      </c>
      <c r="D463" s="216" t="s">
        <v>420</v>
      </c>
      <c r="E463" s="464"/>
      <c r="F463" s="464"/>
      <c r="G463" s="499"/>
      <c r="H463" s="464"/>
      <c r="I463" s="464"/>
      <c r="J463" s="460"/>
      <c r="K463" s="139"/>
      <c r="L463" s="64"/>
    </row>
    <row r="464" spans="1:15" ht="18" customHeight="1">
      <c r="B464" s="67" t="s">
        <v>23</v>
      </c>
      <c r="C464" s="121">
        <f>SUM(C465:C466)</f>
        <v>0</v>
      </c>
      <c r="D464" s="502">
        <f>ROUNDDOWN(C465/G460/J460,0)</f>
        <v>0</v>
      </c>
      <c r="E464" s="469" t="s">
        <v>438</v>
      </c>
      <c r="F464" s="469"/>
      <c r="G464" s="469">
        <v>6</v>
      </c>
      <c r="H464" s="471">
        <v>190306</v>
      </c>
      <c r="I464" s="474">
        <v>6850</v>
      </c>
      <c r="J464" s="461">
        <f>D464/I464</f>
        <v>0</v>
      </c>
      <c r="K464" s="140"/>
      <c r="L464" s="64"/>
    </row>
    <row r="465" spans="1:15" ht="18" customHeight="1">
      <c r="B465" s="67" t="s">
        <v>415</v>
      </c>
      <c r="C465" s="121">
        <f>L472</f>
        <v>0</v>
      </c>
      <c r="D465" s="502"/>
      <c r="E465" s="469"/>
      <c r="F465" s="469"/>
      <c r="G465" s="469"/>
      <c r="H465" s="472"/>
      <c r="I465" s="474"/>
      <c r="J465" s="461"/>
      <c r="K465" s="140"/>
      <c r="L465" s="64"/>
    </row>
    <row r="466" spans="1:15" ht="18" customHeight="1" thickBot="1">
      <c r="B466" s="68" t="s">
        <v>414</v>
      </c>
      <c r="C466" s="122">
        <f>L516</f>
        <v>0</v>
      </c>
      <c r="D466" s="503"/>
      <c r="E466" s="470"/>
      <c r="F466" s="470"/>
      <c r="G466" s="470"/>
      <c r="H466" s="473"/>
      <c r="I466" s="475"/>
      <c r="J466" s="462"/>
      <c r="K466" s="140"/>
      <c r="L466" s="64"/>
    </row>
    <row r="467" spans="1:15" ht="18" customHeight="1">
      <c r="B467" s="180"/>
      <c r="C467" s="205"/>
      <c r="D467" s="206"/>
      <c r="E467" s="181"/>
      <c r="F467" s="181"/>
      <c r="G467" s="181"/>
      <c r="H467" s="183"/>
      <c r="I467" s="184"/>
      <c r="J467" s="207"/>
      <c r="K467" s="182"/>
      <c r="L467" s="64"/>
    </row>
    <row r="468" spans="1:15" ht="14.25" thickBot="1"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</row>
    <row r="469" spans="1:15" ht="19.5" customHeight="1" thickBot="1">
      <c r="B469" s="64"/>
      <c r="C469" s="64"/>
      <c r="D469" s="64"/>
      <c r="E469" s="64"/>
      <c r="F469" s="289" t="s">
        <v>74</v>
      </c>
      <c r="G469" s="290"/>
      <c r="H469" s="290"/>
      <c r="I469" s="292"/>
      <c r="J469" s="293" t="s">
        <v>35</v>
      </c>
      <c r="K469" s="294"/>
      <c r="L469" s="295" t="s">
        <v>76</v>
      </c>
      <c r="M469" s="310"/>
      <c r="N469" s="310"/>
      <c r="O469" s="115"/>
    </row>
    <row r="470" spans="1:15" ht="18.75" customHeight="1" thickBot="1">
      <c r="B470" s="75" t="s">
        <v>31</v>
      </c>
      <c r="C470" s="76" t="s">
        <v>50</v>
      </c>
      <c r="D470" s="467" t="s">
        <v>51</v>
      </c>
      <c r="E470" s="468"/>
      <c r="F470" s="75" t="s">
        <v>52</v>
      </c>
      <c r="G470" s="76" t="s">
        <v>53</v>
      </c>
      <c r="H470" s="77" t="s">
        <v>21</v>
      </c>
      <c r="I470" s="75" t="s">
        <v>48</v>
      </c>
      <c r="J470" s="132" t="s">
        <v>407</v>
      </c>
      <c r="K470" s="296" t="s">
        <v>408</v>
      </c>
      <c r="L470" s="295" t="s">
        <v>48</v>
      </c>
      <c r="M470" s="295" t="s">
        <v>52</v>
      </c>
      <c r="N470" s="295" t="s">
        <v>53</v>
      </c>
      <c r="O470" s="295" t="s">
        <v>21</v>
      </c>
    </row>
    <row r="471" spans="1:15" ht="21" customHeight="1" thickBot="1">
      <c r="B471" s="78" t="s">
        <v>23</v>
      </c>
      <c r="C471" s="79"/>
      <c r="D471" s="467"/>
      <c r="E471" s="468"/>
      <c r="F471" s="80"/>
      <c r="G471" s="81"/>
      <c r="H471" s="82"/>
      <c r="I471" s="83">
        <f>I472+I516</f>
        <v>18466192</v>
      </c>
      <c r="J471" s="133"/>
      <c r="K471" s="133"/>
      <c r="L471" s="168">
        <f>L472+L516</f>
        <v>0</v>
      </c>
      <c r="M471" s="80"/>
      <c r="N471" s="81"/>
      <c r="O471" s="82"/>
    </row>
    <row r="472" spans="1:15" ht="21.75" customHeight="1" thickBot="1">
      <c r="A472" t="str">
        <f>B460&amp;"훈련비"</f>
        <v>8훈련비</v>
      </c>
      <c r="B472" s="99" t="s">
        <v>413</v>
      </c>
      <c r="C472" s="100" t="s">
        <v>23</v>
      </c>
      <c r="D472" s="500"/>
      <c r="E472" s="501"/>
      <c r="F472" s="101"/>
      <c r="G472" s="102"/>
      <c r="H472" s="103"/>
      <c r="I472" s="101">
        <f>I473+I474+I477+I481+I490+I499+I500+I504+I508+I512</f>
        <v>17166192</v>
      </c>
      <c r="J472" s="101">
        <f>J473+J474+J477+J481+J490+J499+J500+J504+J508+J512</f>
        <v>-17166192</v>
      </c>
      <c r="K472" s="101"/>
      <c r="L472" s="169">
        <f>L473+L474+L477+L481+L490+L499+L500+L504+L508+L512</f>
        <v>0</v>
      </c>
      <c r="M472" s="101"/>
      <c r="N472" s="102"/>
      <c r="O472" s="311"/>
    </row>
    <row r="473" spans="1:15" ht="14.25" thickBot="1">
      <c r="B473" s="105" t="s">
        <v>54</v>
      </c>
      <c r="C473" s="106" t="s">
        <v>13</v>
      </c>
      <c r="D473" s="476" t="s">
        <v>54</v>
      </c>
      <c r="E473" s="477"/>
      <c r="F473" s="280">
        <v>12506</v>
      </c>
      <c r="G473" s="281">
        <v>16</v>
      </c>
      <c r="H473" s="282">
        <v>2</v>
      </c>
      <c r="I473" s="144">
        <f>F473*G473*H473</f>
        <v>400192</v>
      </c>
      <c r="J473" s="144">
        <f>L473-I473</f>
        <v>-400192</v>
      </c>
      <c r="K473" s="144"/>
      <c r="L473" s="170">
        <f>M473*N473*O473</f>
        <v>0</v>
      </c>
      <c r="M473" s="312"/>
      <c r="N473" s="313">
        <v>30</v>
      </c>
      <c r="O473" s="314">
        <f>I460</f>
        <v>2</v>
      </c>
    </row>
    <row r="474" spans="1:15">
      <c r="B474" s="105" t="s">
        <v>55</v>
      </c>
      <c r="C474" s="107" t="s">
        <v>13</v>
      </c>
      <c r="D474" s="478"/>
      <c r="E474" s="479"/>
      <c r="F474" s="147"/>
      <c r="G474" s="148"/>
      <c r="H474" s="149"/>
      <c r="I474" s="147">
        <f t="shared" ref="I474" si="238">SUM(I475:I476)</f>
        <v>0</v>
      </c>
      <c r="J474" s="147">
        <f>SUM(J475:J476)</f>
        <v>0</v>
      </c>
      <c r="K474" s="147"/>
      <c r="L474" s="171">
        <f t="shared" ref="L474" si="239">SUM(L475:L476)</f>
        <v>0</v>
      </c>
      <c r="M474" s="315"/>
      <c r="N474" s="316"/>
      <c r="O474" s="317"/>
    </row>
    <row r="475" spans="1:15">
      <c r="B475" s="69"/>
      <c r="C475" s="70" t="s">
        <v>56</v>
      </c>
      <c r="D475" s="465"/>
      <c r="E475" s="466"/>
      <c r="F475" s="185"/>
      <c r="G475" s="186"/>
      <c r="H475" s="187"/>
      <c r="I475" s="142">
        <f>F475*G475*H475</f>
        <v>0</v>
      </c>
      <c r="J475" s="142">
        <f>L475-I475</f>
        <v>0</v>
      </c>
      <c r="K475" s="142"/>
      <c r="L475" s="172">
        <f>M475*N475*O475</f>
        <v>0</v>
      </c>
      <c r="M475" s="318"/>
      <c r="N475" s="319"/>
      <c r="O475" s="320"/>
    </row>
    <row r="476" spans="1:15" ht="14.25" thickBot="1">
      <c r="B476" s="71"/>
      <c r="C476" s="72"/>
      <c r="D476" s="480"/>
      <c r="E476" s="481"/>
      <c r="F476" s="188"/>
      <c r="G476" s="189"/>
      <c r="H476" s="190"/>
      <c r="I476" s="143">
        <f>F476*G476*H476</f>
        <v>0</v>
      </c>
      <c r="J476" s="143">
        <f>L476-I476</f>
        <v>0</v>
      </c>
      <c r="K476" s="143"/>
      <c r="L476" s="172">
        <f>M476*N476*O476</f>
        <v>0</v>
      </c>
      <c r="M476" s="321"/>
      <c r="N476" s="322"/>
      <c r="O476" s="323"/>
    </row>
    <row r="477" spans="1:15">
      <c r="B477" s="105" t="s">
        <v>57</v>
      </c>
      <c r="C477" s="107" t="s">
        <v>13</v>
      </c>
      <c r="D477" s="478"/>
      <c r="E477" s="479"/>
      <c r="F477" s="147"/>
      <c r="G477" s="148"/>
      <c r="H477" s="149"/>
      <c r="I477" s="147">
        <f t="shared" ref="I477" si="240">SUM(I478:I480)</f>
        <v>1800000</v>
      </c>
      <c r="J477" s="147">
        <f>SUM(J478:J480)</f>
        <v>-1800000</v>
      </c>
      <c r="K477" s="147"/>
      <c r="L477" s="171">
        <f t="shared" ref="L477" si="241">SUM(L478:L480)</f>
        <v>0</v>
      </c>
      <c r="M477" s="315"/>
      <c r="N477" s="316"/>
      <c r="O477" s="317"/>
    </row>
    <row r="478" spans="1:15">
      <c r="B478" s="69"/>
      <c r="C478" s="70" t="s">
        <v>56</v>
      </c>
      <c r="D478" s="465"/>
      <c r="E478" s="466"/>
      <c r="F478" s="185">
        <v>900000</v>
      </c>
      <c r="G478" s="186">
        <v>1</v>
      </c>
      <c r="H478" s="187">
        <v>2</v>
      </c>
      <c r="I478" s="142">
        <f t="shared" ref="I478:I480" si="242">F478*G478*H478</f>
        <v>1800000</v>
      </c>
      <c r="J478" s="142">
        <f>L478-I478</f>
        <v>-1800000</v>
      </c>
      <c r="K478" s="142"/>
      <c r="L478" s="172">
        <f>M478*N478*O478</f>
        <v>0</v>
      </c>
      <c r="M478" s="318"/>
      <c r="N478" s="319"/>
      <c r="O478" s="320"/>
    </row>
    <row r="479" spans="1:15">
      <c r="B479" s="69"/>
      <c r="C479" s="70"/>
      <c r="D479" s="465"/>
      <c r="E479" s="466"/>
      <c r="F479" s="185"/>
      <c r="G479" s="186"/>
      <c r="H479" s="187"/>
      <c r="I479" s="142">
        <f t="shared" si="242"/>
        <v>0</v>
      </c>
      <c r="J479" s="142">
        <f>L479-I479</f>
        <v>0</v>
      </c>
      <c r="K479" s="142"/>
      <c r="L479" s="172">
        <f t="shared" ref="L479:L480" si="243">M479*N479*O479</f>
        <v>0</v>
      </c>
      <c r="M479" s="318"/>
      <c r="N479" s="319"/>
      <c r="O479" s="320"/>
    </row>
    <row r="480" spans="1:15" ht="14.25" thickBot="1">
      <c r="B480" s="71"/>
      <c r="C480" s="72"/>
      <c r="D480" s="480"/>
      <c r="E480" s="481"/>
      <c r="F480" s="191"/>
      <c r="G480" s="192"/>
      <c r="H480" s="193"/>
      <c r="I480" s="143">
        <f t="shared" si="242"/>
        <v>0</v>
      </c>
      <c r="J480" s="143">
        <f>L480-I480</f>
        <v>0</v>
      </c>
      <c r="K480" s="143"/>
      <c r="L480" s="172">
        <f t="shared" si="243"/>
        <v>0</v>
      </c>
      <c r="M480" s="324"/>
      <c r="N480" s="325"/>
      <c r="O480" s="326"/>
    </row>
    <row r="481" spans="2:15">
      <c r="B481" s="105" t="s">
        <v>24</v>
      </c>
      <c r="C481" s="108" t="s">
        <v>13</v>
      </c>
      <c r="D481" s="506"/>
      <c r="E481" s="512"/>
      <c r="F481" s="151"/>
      <c r="G481" s="152"/>
      <c r="H481" s="153"/>
      <c r="I481" s="151">
        <f>I482+I486</f>
        <v>10000000</v>
      </c>
      <c r="J481" s="151">
        <f>J482+J486</f>
        <v>-10000000</v>
      </c>
      <c r="K481" s="151"/>
      <c r="L481" s="173">
        <f>L482+L486</f>
        <v>0</v>
      </c>
      <c r="M481" s="327"/>
      <c r="N481" s="328"/>
      <c r="O481" s="329"/>
    </row>
    <row r="482" spans="2:15">
      <c r="B482" s="73" t="s">
        <v>58</v>
      </c>
      <c r="C482" s="109" t="s">
        <v>13</v>
      </c>
      <c r="D482" s="513"/>
      <c r="E482" s="514"/>
      <c r="F482" s="154"/>
      <c r="G482" s="155"/>
      <c r="H482" s="156"/>
      <c r="I482" s="154">
        <f t="shared" ref="I482" si="244">SUM(I483:I485)</f>
        <v>2000000</v>
      </c>
      <c r="J482" s="154">
        <f>SUM(J483:J485)</f>
        <v>-2000000</v>
      </c>
      <c r="K482" s="154"/>
      <c r="L482" s="174">
        <f>SUM(L483:L485)</f>
        <v>0</v>
      </c>
      <c r="M482" s="330"/>
      <c r="N482" s="331"/>
      <c r="O482" s="332"/>
    </row>
    <row r="483" spans="2:15">
      <c r="B483" s="69"/>
      <c r="C483" s="194" t="s">
        <v>417</v>
      </c>
      <c r="D483" s="465" t="s">
        <v>83</v>
      </c>
      <c r="E483" s="466"/>
      <c r="F483" s="185">
        <v>100000</v>
      </c>
      <c r="G483" s="186">
        <v>10</v>
      </c>
      <c r="H483" s="187">
        <v>2</v>
      </c>
      <c r="I483" s="142">
        <f t="shared" ref="I483:I485" si="245">F483*G483*H483</f>
        <v>2000000</v>
      </c>
      <c r="J483" s="142">
        <f>L483-I483</f>
        <v>-2000000</v>
      </c>
      <c r="K483" s="142"/>
      <c r="L483" s="172">
        <f>M483*N483*O483</f>
        <v>0</v>
      </c>
      <c r="M483" s="318"/>
      <c r="N483" s="319"/>
      <c r="O483" s="320"/>
    </row>
    <row r="484" spans="2:15">
      <c r="B484" s="69"/>
      <c r="C484" s="194" t="s">
        <v>59</v>
      </c>
      <c r="D484" s="465" t="s">
        <v>84</v>
      </c>
      <c r="E484" s="466"/>
      <c r="F484" s="185"/>
      <c r="G484" s="186"/>
      <c r="H484" s="187"/>
      <c r="I484" s="142">
        <f t="shared" si="245"/>
        <v>0</v>
      </c>
      <c r="J484" s="142">
        <f>L484-I484</f>
        <v>0</v>
      </c>
      <c r="K484" s="142"/>
      <c r="L484" s="172">
        <f t="shared" ref="L484:L485" si="246">M484*N484*O484</f>
        <v>0</v>
      </c>
      <c r="M484" s="318"/>
      <c r="N484" s="319"/>
      <c r="O484" s="320"/>
    </row>
    <row r="485" spans="2:15" ht="14.25" thickBot="1">
      <c r="B485" s="74"/>
      <c r="C485" s="195" t="s">
        <v>59</v>
      </c>
      <c r="D485" s="517" t="s">
        <v>85</v>
      </c>
      <c r="E485" s="518"/>
      <c r="F485" s="191"/>
      <c r="G485" s="192"/>
      <c r="H485" s="193"/>
      <c r="I485" s="157">
        <f t="shared" si="245"/>
        <v>0</v>
      </c>
      <c r="J485" s="157">
        <f>L485-I485</f>
        <v>0</v>
      </c>
      <c r="K485" s="157"/>
      <c r="L485" s="172">
        <f t="shared" si="246"/>
        <v>0</v>
      </c>
      <c r="M485" s="324"/>
      <c r="N485" s="325"/>
      <c r="O485" s="326"/>
    </row>
    <row r="486" spans="2:15">
      <c r="B486" s="69" t="s">
        <v>60</v>
      </c>
      <c r="C486" s="110" t="s">
        <v>13</v>
      </c>
      <c r="D486" s="513"/>
      <c r="E486" s="514"/>
      <c r="F486" s="158"/>
      <c r="G486" s="159"/>
      <c r="H486" s="160"/>
      <c r="I486" s="161">
        <f t="shared" ref="I486" si="247">SUM(I487:I489)</f>
        <v>8000000</v>
      </c>
      <c r="J486" s="161">
        <f>SUM(J487:J489)</f>
        <v>-8000000</v>
      </c>
      <c r="K486" s="161"/>
      <c r="L486" s="175">
        <f>SUM(L487:L489)</f>
        <v>0</v>
      </c>
      <c r="M486" s="330"/>
      <c r="N486" s="331"/>
      <c r="O486" s="332"/>
    </row>
    <row r="487" spans="2:15">
      <c r="B487" s="69"/>
      <c r="C487" s="194" t="s">
        <v>418</v>
      </c>
      <c r="D487" s="465" t="s">
        <v>83</v>
      </c>
      <c r="E487" s="466"/>
      <c r="F487" s="185">
        <v>200000</v>
      </c>
      <c r="G487" s="186">
        <v>20</v>
      </c>
      <c r="H487" s="187">
        <v>2</v>
      </c>
      <c r="I487" s="142">
        <f t="shared" ref="I487:I489" si="248">F487*G487*H487</f>
        <v>8000000</v>
      </c>
      <c r="J487" s="142">
        <f>L487-I487</f>
        <v>-8000000</v>
      </c>
      <c r="K487" s="142"/>
      <c r="L487" s="172">
        <f>M487*N487*O487</f>
        <v>0</v>
      </c>
      <c r="M487" s="318"/>
      <c r="N487" s="319">
        <f>G460</f>
        <v>30</v>
      </c>
      <c r="O487" s="320">
        <f>I460</f>
        <v>2</v>
      </c>
    </row>
    <row r="488" spans="2:15">
      <c r="B488" s="69"/>
      <c r="C488" s="194" t="s">
        <v>59</v>
      </c>
      <c r="D488" s="465" t="s">
        <v>84</v>
      </c>
      <c r="E488" s="466"/>
      <c r="F488" s="185"/>
      <c r="G488" s="186"/>
      <c r="H488" s="187"/>
      <c r="I488" s="142">
        <f t="shared" si="248"/>
        <v>0</v>
      </c>
      <c r="J488" s="142"/>
      <c r="K488" s="142"/>
      <c r="L488" s="172">
        <f t="shared" ref="L488:L489" si="249">M488*N488*O488</f>
        <v>0</v>
      </c>
      <c r="M488" s="318"/>
      <c r="N488" s="319">
        <f>G460</f>
        <v>30</v>
      </c>
      <c r="O488" s="320">
        <f>I460</f>
        <v>2</v>
      </c>
    </row>
    <row r="489" spans="2:15" ht="14.25" thickBot="1">
      <c r="B489" s="71"/>
      <c r="C489" s="196" t="s">
        <v>59</v>
      </c>
      <c r="D489" s="517" t="s">
        <v>85</v>
      </c>
      <c r="E489" s="518"/>
      <c r="F489" s="185"/>
      <c r="G489" s="186"/>
      <c r="H489" s="187"/>
      <c r="I489" s="143">
        <f t="shared" si="248"/>
        <v>0</v>
      </c>
      <c r="J489" s="143">
        <f>L489-I489</f>
        <v>0</v>
      </c>
      <c r="K489" s="143"/>
      <c r="L489" s="172">
        <f t="shared" si="249"/>
        <v>0</v>
      </c>
      <c r="M489" s="318"/>
      <c r="N489" s="319"/>
      <c r="O489" s="320"/>
    </row>
    <row r="490" spans="2:15">
      <c r="B490" s="105" t="s">
        <v>61</v>
      </c>
      <c r="C490" s="108" t="s">
        <v>13</v>
      </c>
      <c r="D490" s="493"/>
      <c r="E490" s="494"/>
      <c r="F490" s="151"/>
      <c r="G490" s="152"/>
      <c r="H490" s="153"/>
      <c r="I490" s="151">
        <f>I491+I495</f>
        <v>160000</v>
      </c>
      <c r="J490" s="151">
        <f>J491+J495</f>
        <v>-160000</v>
      </c>
      <c r="K490" s="151"/>
      <c r="L490" s="173">
        <f>L491+L495</f>
        <v>0</v>
      </c>
      <c r="M490" s="327"/>
      <c r="N490" s="328"/>
      <c r="O490" s="329"/>
    </row>
    <row r="491" spans="2:15">
      <c r="B491" s="130" t="s">
        <v>25</v>
      </c>
      <c r="C491" s="131" t="s">
        <v>13</v>
      </c>
      <c r="D491" s="489"/>
      <c r="E491" s="490"/>
      <c r="F491" s="162"/>
      <c r="G491" s="163"/>
      <c r="H491" s="164"/>
      <c r="I491" s="162">
        <f>SUM(I492:I494)</f>
        <v>160000</v>
      </c>
      <c r="J491" s="162">
        <f>SUM(J492:J494)</f>
        <v>-160000</v>
      </c>
      <c r="K491" s="162"/>
      <c r="L491" s="176">
        <f>SUM(L492:L494)</f>
        <v>0</v>
      </c>
      <c r="M491" s="333"/>
      <c r="N491" s="334"/>
      <c r="O491" s="335"/>
    </row>
    <row r="492" spans="2:15">
      <c r="B492" s="69"/>
      <c r="C492" s="214" t="s">
        <v>417</v>
      </c>
      <c r="D492" s="487"/>
      <c r="E492" s="488"/>
      <c r="F492" s="197">
        <v>80000</v>
      </c>
      <c r="G492" s="198">
        <v>1</v>
      </c>
      <c r="H492" s="199">
        <v>2</v>
      </c>
      <c r="I492" s="165">
        <f t="shared" ref="I492:I494" si="250">F492*G492*H492</f>
        <v>160000</v>
      </c>
      <c r="J492" s="165">
        <f>L492-I492</f>
        <v>-160000</v>
      </c>
      <c r="K492" s="165"/>
      <c r="L492" s="177">
        <f>M492*N492*O492</f>
        <v>0</v>
      </c>
      <c r="M492" s="336"/>
      <c r="N492" s="337"/>
      <c r="O492" s="338"/>
    </row>
    <row r="493" spans="2:15">
      <c r="B493" s="69"/>
      <c r="C493" s="212"/>
      <c r="D493" s="465"/>
      <c r="E493" s="484"/>
      <c r="F493" s="185"/>
      <c r="G493" s="186"/>
      <c r="H493" s="187"/>
      <c r="I493" s="142">
        <f t="shared" si="250"/>
        <v>0</v>
      </c>
      <c r="J493" s="142">
        <f>L493-I493</f>
        <v>0</v>
      </c>
      <c r="K493" s="142"/>
      <c r="L493" s="177">
        <f t="shared" ref="L493:L494" si="251">M493*N493*O493</f>
        <v>0</v>
      </c>
      <c r="M493" s="318"/>
      <c r="N493" s="319"/>
      <c r="O493" s="320"/>
    </row>
    <row r="494" spans="2:15">
      <c r="B494" s="69"/>
      <c r="C494" s="213"/>
      <c r="D494" s="491"/>
      <c r="E494" s="492"/>
      <c r="F494" s="191"/>
      <c r="G494" s="192"/>
      <c r="H494" s="193"/>
      <c r="I494" s="150">
        <f t="shared" si="250"/>
        <v>0</v>
      </c>
      <c r="J494" s="150">
        <f>L494-I494</f>
        <v>0</v>
      </c>
      <c r="K494" s="150"/>
      <c r="L494" s="177">
        <f t="shared" si="251"/>
        <v>0</v>
      </c>
      <c r="M494" s="324"/>
      <c r="N494" s="325"/>
      <c r="O494" s="326"/>
    </row>
    <row r="495" spans="2:15">
      <c r="B495" s="130" t="s">
        <v>62</v>
      </c>
      <c r="C495" s="131" t="s">
        <v>13</v>
      </c>
      <c r="D495" s="489"/>
      <c r="E495" s="490"/>
      <c r="F495" s="162"/>
      <c r="G495" s="163"/>
      <c r="H495" s="164"/>
      <c r="I495" s="162">
        <f>SUM(I496:I498)</f>
        <v>0</v>
      </c>
      <c r="J495" s="162">
        <f>SUM(J496:J498)</f>
        <v>0</v>
      </c>
      <c r="K495" s="162"/>
      <c r="L495" s="176">
        <f>SUM(L496:L498)</f>
        <v>0</v>
      </c>
      <c r="M495" s="333"/>
      <c r="N495" s="334"/>
      <c r="O495" s="335"/>
    </row>
    <row r="496" spans="2:15">
      <c r="B496" s="69"/>
      <c r="C496" s="200"/>
      <c r="D496" s="487"/>
      <c r="E496" s="488"/>
      <c r="F496" s="197"/>
      <c r="G496" s="198"/>
      <c r="H496" s="199">
        <v>2</v>
      </c>
      <c r="I496" s="165">
        <f>F496*G496*H496</f>
        <v>0</v>
      </c>
      <c r="J496" s="165">
        <f>L496-I496</f>
        <v>0</v>
      </c>
      <c r="K496" s="165"/>
      <c r="L496" s="177">
        <f>M496*N496*O496</f>
        <v>0</v>
      </c>
      <c r="M496" s="336"/>
      <c r="N496" s="337"/>
      <c r="O496" s="338"/>
    </row>
    <row r="497" spans="2:15">
      <c r="B497" s="69"/>
      <c r="C497" s="201"/>
      <c r="D497" s="465"/>
      <c r="E497" s="484"/>
      <c r="F497" s="185"/>
      <c r="G497" s="186"/>
      <c r="H497" s="187"/>
      <c r="I497" s="142">
        <f t="shared" ref="I497:I498" si="252">F497*G497*H497</f>
        <v>0</v>
      </c>
      <c r="J497" s="142">
        <f>L497-I497</f>
        <v>0</v>
      </c>
      <c r="K497" s="142"/>
      <c r="L497" s="177">
        <f t="shared" ref="L497:L498" si="253">M497*N497*O497</f>
        <v>0</v>
      </c>
      <c r="M497" s="318"/>
      <c r="N497" s="319"/>
      <c r="O497" s="320"/>
    </row>
    <row r="498" spans="2:15" ht="14.25" thickBot="1">
      <c r="B498" s="71"/>
      <c r="C498" s="202"/>
      <c r="D498" s="480"/>
      <c r="E498" s="485"/>
      <c r="F498" s="188"/>
      <c r="G498" s="189"/>
      <c r="H498" s="190"/>
      <c r="I498" s="143">
        <f t="shared" si="252"/>
        <v>0</v>
      </c>
      <c r="J498" s="143">
        <f>L498-I498</f>
        <v>0</v>
      </c>
      <c r="K498" s="143"/>
      <c r="L498" s="177">
        <f t="shared" si="253"/>
        <v>0</v>
      </c>
      <c r="M498" s="321"/>
      <c r="N498" s="322"/>
      <c r="O498" s="323"/>
    </row>
    <row r="499" spans="2:15" ht="30.75" customHeight="1" thickBot="1">
      <c r="B499" s="283" t="s">
        <v>504</v>
      </c>
      <c r="C499" s="107" t="s">
        <v>13</v>
      </c>
      <c r="D499" s="508" t="s">
        <v>26</v>
      </c>
      <c r="E499" s="509"/>
      <c r="F499" s="208">
        <v>9000</v>
      </c>
      <c r="G499" s="209">
        <v>20</v>
      </c>
      <c r="H499" s="210">
        <v>2</v>
      </c>
      <c r="I499" s="147">
        <f>F499*G499*H499</f>
        <v>360000</v>
      </c>
      <c r="J499" s="147">
        <f>L499-I499</f>
        <v>-360000</v>
      </c>
      <c r="K499" s="147"/>
      <c r="L499" s="171">
        <f>M499*N499*O499</f>
        <v>0</v>
      </c>
      <c r="M499" s="339"/>
      <c r="N499" s="340">
        <f>H460</f>
        <v>20</v>
      </c>
      <c r="O499" s="341">
        <f>I460</f>
        <v>2</v>
      </c>
    </row>
    <row r="500" spans="2:15">
      <c r="B500" s="129" t="s">
        <v>28</v>
      </c>
      <c r="C500" s="106" t="s">
        <v>13</v>
      </c>
      <c r="D500" s="506"/>
      <c r="E500" s="507"/>
      <c r="F500" s="144"/>
      <c r="G500" s="145"/>
      <c r="H500" s="146"/>
      <c r="I500" s="144">
        <f t="shared" ref="I500" si="254">SUM(I501:I503)</f>
        <v>2400000</v>
      </c>
      <c r="J500" s="144">
        <f>SUM(J501:J503)</f>
        <v>-2400000</v>
      </c>
      <c r="K500" s="144"/>
      <c r="L500" s="170">
        <f t="shared" ref="L500" si="255">SUM(L501:L503)</f>
        <v>0</v>
      </c>
      <c r="M500" s="342"/>
      <c r="N500" s="343"/>
      <c r="O500" s="344"/>
    </row>
    <row r="501" spans="2:15">
      <c r="B501" s="69"/>
      <c r="C501" s="200"/>
      <c r="D501" s="487"/>
      <c r="E501" s="488"/>
      <c r="F501" s="197">
        <v>60000</v>
      </c>
      <c r="G501" s="198">
        <v>20</v>
      </c>
      <c r="H501" s="199">
        <v>2</v>
      </c>
      <c r="I501" s="165">
        <f t="shared" ref="I501:I502" si="256">F501*G501*H501</f>
        <v>2400000</v>
      </c>
      <c r="J501" s="165">
        <f>L501-I501</f>
        <v>-2400000</v>
      </c>
      <c r="K501" s="165"/>
      <c r="L501" s="177">
        <f>M501*N501*O501</f>
        <v>0</v>
      </c>
      <c r="M501" s="336"/>
      <c r="N501" s="337"/>
      <c r="O501" s="338"/>
    </row>
    <row r="502" spans="2:15">
      <c r="B502" s="69"/>
      <c r="C502" s="201"/>
      <c r="D502" s="465"/>
      <c r="E502" s="484"/>
      <c r="F502" s="185"/>
      <c r="G502" s="186"/>
      <c r="H502" s="187"/>
      <c r="I502" s="142">
        <f t="shared" si="256"/>
        <v>0</v>
      </c>
      <c r="J502" s="142">
        <f>L502-I502</f>
        <v>0</v>
      </c>
      <c r="K502" s="142"/>
      <c r="L502" s="177">
        <f t="shared" ref="L502:L503" si="257">M502*N502*O502</f>
        <v>0</v>
      </c>
      <c r="M502" s="318"/>
      <c r="N502" s="319"/>
      <c r="O502" s="320"/>
    </row>
    <row r="503" spans="2:15" ht="14.25" thickBot="1">
      <c r="B503" s="71"/>
      <c r="C503" s="202"/>
      <c r="D503" s="480"/>
      <c r="E503" s="485"/>
      <c r="F503" s="188"/>
      <c r="G503" s="189"/>
      <c r="H503" s="190"/>
      <c r="I503" s="143">
        <f>F503*G503*H503</f>
        <v>0</v>
      </c>
      <c r="J503" s="143">
        <f>L503-I503</f>
        <v>0</v>
      </c>
      <c r="K503" s="143"/>
      <c r="L503" s="177">
        <f t="shared" si="257"/>
        <v>0</v>
      </c>
      <c r="M503" s="321"/>
      <c r="N503" s="322"/>
      <c r="O503" s="323"/>
    </row>
    <row r="504" spans="2:15">
      <c r="B504" s="105" t="s">
        <v>29</v>
      </c>
      <c r="C504" s="107" t="s">
        <v>13</v>
      </c>
      <c r="D504" s="478" t="s">
        <v>29</v>
      </c>
      <c r="E504" s="486"/>
      <c r="F504" s="147"/>
      <c r="G504" s="148"/>
      <c r="H504" s="149"/>
      <c r="I504" s="147">
        <f t="shared" ref="I504" si="258">SUM(I505:I507)</f>
        <v>800000</v>
      </c>
      <c r="J504" s="147">
        <f>SUM(J505:J507)</f>
        <v>-800000</v>
      </c>
      <c r="K504" s="147"/>
      <c r="L504" s="171">
        <f t="shared" ref="L504" si="259">SUM(L505:L507)</f>
        <v>0</v>
      </c>
      <c r="M504" s="315"/>
      <c r="N504" s="316"/>
      <c r="O504" s="317">
        <f>I460</f>
        <v>2</v>
      </c>
    </row>
    <row r="505" spans="2:15">
      <c r="B505" s="69"/>
      <c r="C505" s="70" t="s">
        <v>63</v>
      </c>
      <c r="D505" s="465"/>
      <c r="E505" s="484"/>
      <c r="F505" s="185">
        <v>20000</v>
      </c>
      <c r="G505" s="186">
        <v>20</v>
      </c>
      <c r="H505" s="187">
        <v>2</v>
      </c>
      <c r="I505" s="142">
        <f t="shared" ref="I505:I507" si="260">F505*G505*H505</f>
        <v>800000</v>
      </c>
      <c r="J505" s="142">
        <f>L505-I505</f>
        <v>-800000</v>
      </c>
      <c r="K505" s="142"/>
      <c r="L505" s="172">
        <f>M505*N505*O505</f>
        <v>0</v>
      </c>
      <c r="M505" s="318"/>
      <c r="N505" s="319">
        <f>H460</f>
        <v>20</v>
      </c>
      <c r="O505" s="320">
        <f>I460</f>
        <v>2</v>
      </c>
    </row>
    <row r="506" spans="2:15">
      <c r="B506" s="69"/>
      <c r="C506" s="70" t="s">
        <v>64</v>
      </c>
      <c r="D506" s="465"/>
      <c r="E506" s="484"/>
      <c r="F506" s="185"/>
      <c r="G506" s="186"/>
      <c r="H506" s="187"/>
      <c r="I506" s="142">
        <f t="shared" si="260"/>
        <v>0</v>
      </c>
      <c r="J506" s="142">
        <f>L506-I506</f>
        <v>0</v>
      </c>
      <c r="K506" s="142"/>
      <c r="L506" s="172">
        <f t="shared" ref="L506:L507" si="261">M506*N506*O506</f>
        <v>0</v>
      </c>
      <c r="M506" s="318"/>
      <c r="N506" s="319"/>
      <c r="O506" s="320"/>
    </row>
    <row r="507" spans="2:15" ht="14.25" thickBot="1">
      <c r="B507" s="71"/>
      <c r="C507" s="72"/>
      <c r="D507" s="480"/>
      <c r="E507" s="485"/>
      <c r="F507" s="188"/>
      <c r="G507" s="189"/>
      <c r="H507" s="190"/>
      <c r="I507" s="143">
        <f t="shared" si="260"/>
        <v>0</v>
      </c>
      <c r="J507" s="143">
        <f>L507-I507</f>
        <v>0</v>
      </c>
      <c r="K507" s="143"/>
      <c r="L507" s="172">
        <f t="shared" si="261"/>
        <v>0</v>
      </c>
      <c r="M507" s="321"/>
      <c r="N507" s="322"/>
      <c r="O507" s="323"/>
    </row>
    <row r="508" spans="2:15">
      <c r="B508" s="129" t="s">
        <v>65</v>
      </c>
      <c r="C508" s="106" t="s">
        <v>13</v>
      </c>
      <c r="D508" s="506"/>
      <c r="E508" s="507"/>
      <c r="F508" s="144"/>
      <c r="G508" s="145"/>
      <c r="H508" s="146"/>
      <c r="I508" s="144">
        <f t="shared" ref="I508" si="262">SUM(I509:I511)</f>
        <v>120000</v>
      </c>
      <c r="J508" s="144">
        <f>SUM(J509:J511)</f>
        <v>-120000</v>
      </c>
      <c r="K508" s="144"/>
      <c r="L508" s="170">
        <f t="shared" ref="L508" si="263">SUM(L509:L511)</f>
        <v>0</v>
      </c>
      <c r="M508" s="342"/>
      <c r="N508" s="343"/>
      <c r="O508" s="344"/>
    </row>
    <row r="509" spans="2:15">
      <c r="B509" s="69"/>
      <c r="C509" s="211" t="s">
        <v>416</v>
      </c>
      <c r="D509" s="487"/>
      <c r="E509" s="488"/>
      <c r="F509" s="197">
        <v>3000</v>
      </c>
      <c r="G509" s="198">
        <v>20</v>
      </c>
      <c r="H509" s="199">
        <v>2</v>
      </c>
      <c r="I509" s="165">
        <f t="shared" ref="I509:I511" si="264">F509*G509*H509</f>
        <v>120000</v>
      </c>
      <c r="J509" s="165">
        <f>L509-I509</f>
        <v>-120000</v>
      </c>
      <c r="K509" s="165"/>
      <c r="L509" s="177">
        <f>M509*N509*O509</f>
        <v>0</v>
      </c>
      <c r="M509" s="336"/>
      <c r="N509" s="337">
        <f>H460</f>
        <v>20</v>
      </c>
      <c r="O509" s="338">
        <f>I460</f>
        <v>2</v>
      </c>
    </row>
    <row r="510" spans="2:15">
      <c r="B510" s="69"/>
      <c r="C510" s="70" t="s">
        <v>34</v>
      </c>
      <c r="D510" s="465"/>
      <c r="E510" s="484"/>
      <c r="F510" s="185"/>
      <c r="G510" s="186"/>
      <c r="H510" s="187"/>
      <c r="I510" s="142">
        <f t="shared" si="264"/>
        <v>0</v>
      </c>
      <c r="J510" s="142">
        <f>L510-I510</f>
        <v>0</v>
      </c>
      <c r="K510" s="142"/>
      <c r="L510" s="177">
        <f t="shared" ref="L510:L511" si="265">M510*N510*O510</f>
        <v>0</v>
      </c>
      <c r="M510" s="336"/>
      <c r="N510" s="319">
        <f>H460</f>
        <v>20</v>
      </c>
      <c r="O510" s="320">
        <f>I460</f>
        <v>2</v>
      </c>
    </row>
    <row r="511" spans="2:15" ht="14.25" thickBot="1">
      <c r="B511" s="71"/>
      <c r="C511" s="72"/>
      <c r="D511" s="480"/>
      <c r="E511" s="485"/>
      <c r="F511" s="188"/>
      <c r="G511" s="189"/>
      <c r="H511" s="190"/>
      <c r="I511" s="143">
        <f t="shared" si="264"/>
        <v>0</v>
      </c>
      <c r="J511" s="143">
        <f>L511-I511</f>
        <v>0</v>
      </c>
      <c r="K511" s="143"/>
      <c r="L511" s="177">
        <f t="shared" si="265"/>
        <v>0</v>
      </c>
      <c r="M511" s="321"/>
      <c r="N511" s="322"/>
      <c r="O511" s="323"/>
    </row>
    <row r="512" spans="2:15">
      <c r="B512" s="105" t="s">
        <v>66</v>
      </c>
      <c r="C512" s="107" t="s">
        <v>13</v>
      </c>
      <c r="D512" s="482">
        <f>I512/(I473+I474+I477+I481+I490+I499+I500+I504+I508)</f>
        <v>7.0198660963659287E-2</v>
      </c>
      <c r="E512" s="483"/>
      <c r="F512" s="147"/>
      <c r="G512" s="148"/>
      <c r="H512" s="149"/>
      <c r="I512" s="147">
        <f t="shared" ref="I512" si="266">SUM(I513:I515)</f>
        <v>1126000</v>
      </c>
      <c r="J512" s="147">
        <f>SUM(J513:J515)</f>
        <v>-1126000</v>
      </c>
      <c r="K512" s="147"/>
      <c r="L512" s="171">
        <f t="shared" ref="L512" si="267">SUM(L513:L515)</f>
        <v>0</v>
      </c>
      <c r="M512" s="315"/>
      <c r="N512" s="316"/>
      <c r="O512" s="317"/>
    </row>
    <row r="513" spans="1:15" ht="16.5" customHeight="1">
      <c r="B513" s="496" t="s">
        <v>79</v>
      </c>
      <c r="C513" s="70" t="s">
        <v>27</v>
      </c>
      <c r="D513" s="465"/>
      <c r="E513" s="484"/>
      <c r="F513" s="185">
        <v>33000</v>
      </c>
      <c r="G513" s="186">
        <v>1</v>
      </c>
      <c r="H513" s="187">
        <v>2</v>
      </c>
      <c r="I513" s="142">
        <f t="shared" ref="I513:I515" si="268">F513*G513*H513</f>
        <v>66000</v>
      </c>
      <c r="J513" s="142">
        <f>L513-I513</f>
        <v>-66000</v>
      </c>
      <c r="K513" s="142"/>
      <c r="L513" s="172">
        <f>M513*N513*O513</f>
        <v>0</v>
      </c>
      <c r="M513" s="318"/>
      <c r="N513" s="319">
        <f>H460</f>
        <v>20</v>
      </c>
      <c r="O513" s="320">
        <f>I460</f>
        <v>2</v>
      </c>
    </row>
    <row r="514" spans="1:15">
      <c r="B514" s="496"/>
      <c r="C514" s="70" t="s">
        <v>30</v>
      </c>
      <c r="D514" s="465"/>
      <c r="E514" s="484"/>
      <c r="F514" s="185">
        <v>30000</v>
      </c>
      <c r="G514" s="186">
        <v>1</v>
      </c>
      <c r="H514" s="187">
        <v>2</v>
      </c>
      <c r="I514" s="142">
        <f t="shared" si="268"/>
        <v>60000</v>
      </c>
      <c r="J514" s="142">
        <f>L514-I514</f>
        <v>-60000</v>
      </c>
      <c r="K514" s="142"/>
      <c r="L514" s="172">
        <f t="shared" ref="L514:L515" si="269">M514*N514*O514</f>
        <v>0</v>
      </c>
      <c r="M514" s="318"/>
      <c r="N514" s="319">
        <f>H460</f>
        <v>20</v>
      </c>
      <c r="O514" s="320">
        <f>I460</f>
        <v>2</v>
      </c>
    </row>
    <row r="515" spans="1:15" ht="19.5" customHeight="1" thickBot="1">
      <c r="B515" s="497"/>
      <c r="C515" s="72" t="s">
        <v>33</v>
      </c>
      <c r="D515" s="480"/>
      <c r="E515" s="485"/>
      <c r="F515" s="188">
        <v>500000</v>
      </c>
      <c r="G515" s="189">
        <v>1</v>
      </c>
      <c r="H515" s="190">
        <v>2</v>
      </c>
      <c r="I515" s="143">
        <f t="shared" si="268"/>
        <v>1000000</v>
      </c>
      <c r="J515" s="143">
        <f>L515-I515</f>
        <v>-1000000</v>
      </c>
      <c r="K515" s="143"/>
      <c r="L515" s="172">
        <f t="shared" si="269"/>
        <v>0</v>
      </c>
      <c r="M515" s="321"/>
      <c r="N515" s="322"/>
      <c r="O515" s="323"/>
    </row>
    <row r="516" spans="1:15" ht="18" customHeight="1">
      <c r="B516" s="124" t="s">
        <v>412</v>
      </c>
      <c r="C516" s="125" t="s">
        <v>23</v>
      </c>
      <c r="D516" s="510"/>
      <c r="E516" s="511"/>
      <c r="F516" s="126"/>
      <c r="G516" s="127"/>
      <c r="H516" s="128"/>
      <c r="I516" s="126">
        <f>SUM(I517:I520)</f>
        <v>1300000</v>
      </c>
      <c r="J516" s="126">
        <f>SUM(J517:J520)</f>
        <v>-1300000</v>
      </c>
      <c r="K516" s="126"/>
      <c r="L516" s="178">
        <f>SUM(L517:L520)</f>
        <v>0</v>
      </c>
      <c r="M516" s="345"/>
      <c r="N516" s="346"/>
      <c r="O516" s="347"/>
    </row>
    <row r="517" spans="1:15">
      <c r="A517" t="str">
        <f>B460&amp;"식비"</f>
        <v>8식비</v>
      </c>
      <c r="B517" s="111"/>
      <c r="C517" s="110" t="s">
        <v>67</v>
      </c>
      <c r="D517" s="487"/>
      <c r="E517" s="488"/>
      <c r="F517" s="197">
        <v>15000</v>
      </c>
      <c r="G517" s="198">
        <v>20</v>
      </c>
      <c r="H517" s="199">
        <v>2</v>
      </c>
      <c r="I517" s="161">
        <f t="shared" ref="I517:I520" si="270">F517*G517*H517</f>
        <v>600000</v>
      </c>
      <c r="J517" s="161">
        <f>L517-I517</f>
        <v>-600000</v>
      </c>
      <c r="K517" s="161"/>
      <c r="L517" s="175">
        <f>M517*N517*O517</f>
        <v>0</v>
      </c>
      <c r="M517" s="336"/>
      <c r="N517" s="337">
        <f>H460</f>
        <v>20</v>
      </c>
      <c r="O517" s="338">
        <f>I460</f>
        <v>2</v>
      </c>
    </row>
    <row r="518" spans="1:15">
      <c r="A518" t="str">
        <f>B460&amp;"숙박비"</f>
        <v>8숙박비</v>
      </c>
      <c r="B518" s="111"/>
      <c r="C518" s="112" t="s">
        <v>80</v>
      </c>
      <c r="D518" s="465"/>
      <c r="E518" s="484"/>
      <c r="F518" s="191"/>
      <c r="G518" s="192"/>
      <c r="H518" s="193"/>
      <c r="I518" s="166">
        <f t="shared" si="270"/>
        <v>0</v>
      </c>
      <c r="J518" s="166">
        <f>L518-I518</f>
        <v>0</v>
      </c>
      <c r="K518" s="166"/>
      <c r="L518" s="175">
        <f t="shared" ref="L518:L520" si="271">M518*N518*O518</f>
        <v>0</v>
      </c>
      <c r="M518" s="324"/>
      <c r="N518" s="325"/>
      <c r="O518" s="326"/>
    </row>
    <row r="519" spans="1:15">
      <c r="A519" t="str">
        <f>B460&amp;"수당"</f>
        <v>8수당</v>
      </c>
      <c r="B519" s="111"/>
      <c r="C519" s="112" t="s">
        <v>20</v>
      </c>
      <c r="D519" s="203"/>
      <c r="E519" s="204"/>
      <c r="F519" s="191">
        <v>300000</v>
      </c>
      <c r="G519" s="192">
        <v>1</v>
      </c>
      <c r="H519" s="193">
        <v>1</v>
      </c>
      <c r="I519" s="166">
        <f t="shared" si="270"/>
        <v>300000</v>
      </c>
      <c r="J519" s="166">
        <f>L519-I519</f>
        <v>-300000</v>
      </c>
      <c r="K519" s="166"/>
      <c r="L519" s="175">
        <f t="shared" si="271"/>
        <v>0</v>
      </c>
      <c r="M519" s="324"/>
      <c r="N519" s="325"/>
      <c r="O519" s="326"/>
    </row>
    <row r="520" spans="1:15" ht="14.25" thickBot="1">
      <c r="A520" t="str">
        <f>B460&amp;"임금"</f>
        <v>8임금</v>
      </c>
      <c r="B520" s="113"/>
      <c r="C520" s="114" t="s">
        <v>81</v>
      </c>
      <c r="D520" s="480"/>
      <c r="E520" s="485"/>
      <c r="F520" s="188">
        <v>400000</v>
      </c>
      <c r="G520" s="189">
        <v>1</v>
      </c>
      <c r="H520" s="190">
        <v>1</v>
      </c>
      <c r="I520" s="167">
        <f t="shared" si="270"/>
        <v>400000</v>
      </c>
      <c r="J520" s="167">
        <f>L520-I520</f>
        <v>-400000</v>
      </c>
      <c r="K520" s="167"/>
      <c r="L520" s="179">
        <f t="shared" si="271"/>
        <v>0</v>
      </c>
      <c r="M520" s="321"/>
      <c r="N520" s="322">
        <f>H460</f>
        <v>20</v>
      </c>
      <c r="O520" s="323">
        <f>I460</f>
        <v>2</v>
      </c>
    </row>
    <row r="521" spans="1:15" ht="37.9" customHeight="1">
      <c r="B521" s="362" t="s">
        <v>533</v>
      </c>
      <c r="C521" s="363" t="s">
        <v>532</v>
      </c>
      <c r="D521" s="362"/>
      <c r="E521" s="362" t="s">
        <v>529</v>
      </c>
      <c r="F521" s="362"/>
      <c r="G521" s="362" t="s">
        <v>528</v>
      </c>
      <c r="H521" s="362"/>
      <c r="I521" s="362" t="s">
        <v>534</v>
      </c>
      <c r="J521" s="362"/>
      <c r="K521" s="362" t="s">
        <v>535</v>
      </c>
      <c r="L521" s="362"/>
    </row>
    <row r="522" spans="1:15" ht="37.9" customHeight="1">
      <c r="B522" s="362" t="s">
        <v>533</v>
      </c>
      <c r="C522" s="363" t="s">
        <v>532</v>
      </c>
      <c r="D522" s="362"/>
      <c r="E522" s="362" t="s">
        <v>529</v>
      </c>
      <c r="F522" s="362"/>
      <c r="G522" s="362" t="s">
        <v>528</v>
      </c>
      <c r="H522" s="362"/>
      <c r="I522" s="362" t="s">
        <v>534</v>
      </c>
      <c r="J522" s="362"/>
      <c r="K522" s="362" t="s">
        <v>535</v>
      </c>
      <c r="L522" s="362"/>
    </row>
    <row r="523" spans="1:15" ht="37.9" customHeight="1" thickBot="1">
      <c r="B523" s="362" t="s">
        <v>533</v>
      </c>
      <c r="C523" s="363" t="s">
        <v>532</v>
      </c>
      <c r="D523" s="362"/>
      <c r="E523" s="362"/>
      <c r="F523" s="362"/>
      <c r="G523" s="362"/>
      <c r="H523" s="362"/>
      <c r="I523" s="362"/>
      <c r="J523" s="362"/>
      <c r="K523" s="362"/>
    </row>
    <row r="524" spans="1:15" ht="33.75" customHeight="1">
      <c r="B524" s="123" t="s">
        <v>68</v>
      </c>
      <c r="C524" s="515" t="s">
        <v>42</v>
      </c>
      <c r="D524" s="515"/>
      <c r="E524" s="96" t="s">
        <v>409</v>
      </c>
      <c r="F524" s="96" t="s">
        <v>43</v>
      </c>
      <c r="G524" s="96" t="s">
        <v>44</v>
      </c>
      <c r="H524" s="96" t="s">
        <v>45</v>
      </c>
      <c r="I524" s="96" t="s">
        <v>46</v>
      </c>
      <c r="J524" s="96" t="s">
        <v>47</v>
      </c>
      <c r="K524" s="135"/>
      <c r="L524" s="65"/>
    </row>
    <row r="525" spans="1:15" ht="24.75" customHeight="1" thickBot="1">
      <c r="B525" s="288">
        <f>B460+1</f>
        <v>9</v>
      </c>
      <c r="C525" s="516" t="s">
        <v>419</v>
      </c>
      <c r="D525" s="516"/>
      <c r="E525" s="141" t="s">
        <v>410</v>
      </c>
      <c r="F525" s="141">
        <v>3</v>
      </c>
      <c r="G525" s="215">
        <v>30</v>
      </c>
      <c r="H525" s="141">
        <v>20</v>
      </c>
      <c r="I525" s="141">
        <v>2</v>
      </c>
      <c r="J525" s="104">
        <f>H525*I525</f>
        <v>40</v>
      </c>
      <c r="K525" s="136"/>
      <c r="L525" s="66"/>
    </row>
    <row r="526" spans="1:15" ht="14.25" thickBot="1">
      <c r="B526" s="64"/>
      <c r="C526" s="64"/>
      <c r="D526" s="64"/>
      <c r="E526" s="64"/>
      <c r="F526" s="64"/>
      <c r="G526" s="64"/>
      <c r="H526" s="64"/>
      <c r="I526" s="64"/>
      <c r="J526" s="64"/>
      <c r="K526" s="137"/>
      <c r="L526" s="64"/>
    </row>
    <row r="527" spans="1:15" ht="18.75" customHeight="1">
      <c r="B527" s="504" t="s">
        <v>78</v>
      </c>
      <c r="C527" s="505"/>
      <c r="D527" s="505"/>
      <c r="E527" s="463" t="s">
        <v>404</v>
      </c>
      <c r="F527" s="505"/>
      <c r="G527" s="498" t="s">
        <v>82</v>
      </c>
      <c r="H527" s="463" t="s">
        <v>405</v>
      </c>
      <c r="I527" s="463" t="s">
        <v>406</v>
      </c>
      <c r="J527" s="459" t="s">
        <v>403</v>
      </c>
      <c r="K527" s="138"/>
      <c r="L527" s="64"/>
    </row>
    <row r="528" spans="1:15" ht="47.25" customHeight="1">
      <c r="B528" s="97" t="s">
        <v>22</v>
      </c>
      <c r="C528" s="98" t="s">
        <v>23</v>
      </c>
      <c r="D528" s="216" t="s">
        <v>420</v>
      </c>
      <c r="E528" s="464"/>
      <c r="F528" s="464"/>
      <c r="G528" s="499"/>
      <c r="H528" s="464"/>
      <c r="I528" s="464"/>
      <c r="J528" s="460"/>
      <c r="K528" s="139"/>
      <c r="L528" s="64"/>
    </row>
    <row r="529" spans="1:15" ht="18" customHeight="1">
      <c r="B529" s="67" t="s">
        <v>23</v>
      </c>
      <c r="C529" s="121">
        <f>SUM(C530:C531)</f>
        <v>0</v>
      </c>
      <c r="D529" s="502">
        <f>ROUNDDOWN(C530/G525/J525,0)</f>
        <v>0</v>
      </c>
      <c r="E529" s="469" t="s">
        <v>438</v>
      </c>
      <c r="F529" s="469"/>
      <c r="G529" s="469">
        <v>6</v>
      </c>
      <c r="H529" s="471">
        <v>190306</v>
      </c>
      <c r="I529" s="474">
        <v>6850</v>
      </c>
      <c r="J529" s="461">
        <f>D529/I529</f>
        <v>0</v>
      </c>
      <c r="K529" s="140"/>
      <c r="L529" s="64"/>
    </row>
    <row r="530" spans="1:15" ht="18" customHeight="1">
      <c r="B530" s="67" t="s">
        <v>415</v>
      </c>
      <c r="C530" s="121">
        <f>L537</f>
        <v>0</v>
      </c>
      <c r="D530" s="502"/>
      <c r="E530" s="469"/>
      <c r="F530" s="469"/>
      <c r="G530" s="469"/>
      <c r="H530" s="472"/>
      <c r="I530" s="474"/>
      <c r="J530" s="461"/>
      <c r="K530" s="140"/>
      <c r="L530" s="64"/>
    </row>
    <row r="531" spans="1:15" ht="18" customHeight="1" thickBot="1">
      <c r="B531" s="68" t="s">
        <v>414</v>
      </c>
      <c r="C531" s="122">
        <f>L581</f>
        <v>0</v>
      </c>
      <c r="D531" s="503"/>
      <c r="E531" s="470"/>
      <c r="F531" s="470"/>
      <c r="G531" s="470"/>
      <c r="H531" s="473"/>
      <c r="I531" s="475"/>
      <c r="J531" s="462"/>
      <c r="K531" s="140"/>
      <c r="L531" s="64"/>
    </row>
    <row r="532" spans="1:15" ht="18" customHeight="1">
      <c r="B532" s="180"/>
      <c r="C532" s="205"/>
      <c r="D532" s="206"/>
      <c r="E532" s="181"/>
      <c r="F532" s="181"/>
      <c r="G532" s="181"/>
      <c r="H532" s="183"/>
      <c r="I532" s="184"/>
      <c r="J532" s="207"/>
      <c r="K532" s="182"/>
      <c r="L532" s="64"/>
    </row>
    <row r="533" spans="1:15" ht="14.25" thickBot="1"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</row>
    <row r="534" spans="1:15" ht="19.5" customHeight="1" thickBot="1">
      <c r="B534" s="64"/>
      <c r="C534" s="64"/>
      <c r="D534" s="64"/>
      <c r="E534" s="64"/>
      <c r="F534" s="289" t="s">
        <v>74</v>
      </c>
      <c r="G534" s="290"/>
      <c r="H534" s="290"/>
      <c r="I534" s="292"/>
      <c r="J534" s="293" t="s">
        <v>35</v>
      </c>
      <c r="K534" s="294"/>
      <c r="L534" s="295" t="s">
        <v>76</v>
      </c>
      <c r="M534" s="310"/>
      <c r="N534" s="310"/>
      <c r="O534" s="115"/>
    </row>
    <row r="535" spans="1:15" ht="18.75" customHeight="1" thickBot="1">
      <c r="B535" s="75" t="s">
        <v>31</v>
      </c>
      <c r="C535" s="76" t="s">
        <v>50</v>
      </c>
      <c r="D535" s="467" t="s">
        <v>51</v>
      </c>
      <c r="E535" s="468"/>
      <c r="F535" s="75" t="s">
        <v>52</v>
      </c>
      <c r="G535" s="76" t="s">
        <v>53</v>
      </c>
      <c r="H535" s="77" t="s">
        <v>21</v>
      </c>
      <c r="I535" s="75" t="s">
        <v>48</v>
      </c>
      <c r="J535" s="132" t="s">
        <v>407</v>
      </c>
      <c r="K535" s="296" t="s">
        <v>408</v>
      </c>
      <c r="L535" s="295" t="s">
        <v>48</v>
      </c>
      <c r="M535" s="295" t="s">
        <v>52</v>
      </c>
      <c r="N535" s="295" t="s">
        <v>53</v>
      </c>
      <c r="O535" s="295" t="s">
        <v>21</v>
      </c>
    </row>
    <row r="536" spans="1:15" ht="21" customHeight="1" thickBot="1">
      <c r="B536" s="78" t="s">
        <v>23</v>
      </c>
      <c r="C536" s="79"/>
      <c r="D536" s="467"/>
      <c r="E536" s="468"/>
      <c r="F536" s="80"/>
      <c r="G536" s="81"/>
      <c r="H536" s="82"/>
      <c r="I536" s="83">
        <f>I537+I581</f>
        <v>18466192</v>
      </c>
      <c r="J536" s="133"/>
      <c r="K536" s="133"/>
      <c r="L536" s="168">
        <f>L537+L581</f>
        <v>0</v>
      </c>
      <c r="M536" s="80"/>
      <c r="N536" s="81"/>
      <c r="O536" s="82"/>
    </row>
    <row r="537" spans="1:15" ht="21.75" customHeight="1" thickBot="1">
      <c r="A537" t="str">
        <f>B525&amp;"훈련비"</f>
        <v>9훈련비</v>
      </c>
      <c r="B537" s="99" t="s">
        <v>413</v>
      </c>
      <c r="C537" s="100" t="s">
        <v>23</v>
      </c>
      <c r="D537" s="500"/>
      <c r="E537" s="501"/>
      <c r="F537" s="101"/>
      <c r="G537" s="102"/>
      <c r="H537" s="103"/>
      <c r="I537" s="101">
        <f>I538+I539+I542+I546+I555+I564+I565+I569+I573+I577</f>
        <v>17166192</v>
      </c>
      <c r="J537" s="101">
        <f>J538+J539+J542+J546+J555+J564+J565+J569+J573+J577</f>
        <v>-17166192</v>
      </c>
      <c r="K537" s="101"/>
      <c r="L537" s="169">
        <f>L538+L539+L542+L546+L555+L564+L565+L569+L573+L577</f>
        <v>0</v>
      </c>
      <c r="M537" s="101"/>
      <c r="N537" s="102"/>
      <c r="O537" s="311"/>
    </row>
    <row r="538" spans="1:15" ht="14.25" thickBot="1">
      <c r="B538" s="105" t="s">
        <v>54</v>
      </c>
      <c r="C538" s="106" t="s">
        <v>13</v>
      </c>
      <c r="D538" s="476" t="s">
        <v>54</v>
      </c>
      <c r="E538" s="477"/>
      <c r="F538" s="280">
        <v>12506</v>
      </c>
      <c r="G538" s="281">
        <v>16</v>
      </c>
      <c r="H538" s="282">
        <v>2</v>
      </c>
      <c r="I538" s="144">
        <f>F538*G538*H538</f>
        <v>400192</v>
      </c>
      <c r="J538" s="144">
        <f>L538-I538</f>
        <v>-400192</v>
      </c>
      <c r="K538" s="144"/>
      <c r="L538" s="170">
        <f>M538*N538*O538</f>
        <v>0</v>
      </c>
      <c r="M538" s="312"/>
      <c r="N538" s="313">
        <v>30</v>
      </c>
      <c r="O538" s="314">
        <f>I525</f>
        <v>2</v>
      </c>
    </row>
    <row r="539" spans="1:15">
      <c r="B539" s="105" t="s">
        <v>55</v>
      </c>
      <c r="C539" s="107" t="s">
        <v>13</v>
      </c>
      <c r="D539" s="478"/>
      <c r="E539" s="479"/>
      <c r="F539" s="147"/>
      <c r="G539" s="148"/>
      <c r="H539" s="149"/>
      <c r="I539" s="147">
        <f t="shared" ref="I539" si="272">SUM(I540:I541)</f>
        <v>0</v>
      </c>
      <c r="J539" s="147">
        <f>SUM(J540:J541)</f>
        <v>0</v>
      </c>
      <c r="K539" s="147"/>
      <c r="L539" s="171">
        <f t="shared" ref="L539" si="273">SUM(L540:L541)</f>
        <v>0</v>
      </c>
      <c r="M539" s="315"/>
      <c r="N539" s="316"/>
      <c r="O539" s="317"/>
    </row>
    <row r="540" spans="1:15">
      <c r="B540" s="69"/>
      <c r="C540" s="70" t="s">
        <v>56</v>
      </c>
      <c r="D540" s="465"/>
      <c r="E540" s="466"/>
      <c r="F540" s="185"/>
      <c r="G540" s="186"/>
      <c r="H540" s="187"/>
      <c r="I540" s="142">
        <f>F540*G540*H540</f>
        <v>0</v>
      </c>
      <c r="J540" s="142">
        <f>L540-I540</f>
        <v>0</v>
      </c>
      <c r="K540" s="142"/>
      <c r="L540" s="172">
        <f>M540*N540*O540</f>
        <v>0</v>
      </c>
      <c r="M540" s="318"/>
      <c r="N540" s="319"/>
      <c r="O540" s="320"/>
    </row>
    <row r="541" spans="1:15" ht="14.25" thickBot="1">
      <c r="B541" s="71"/>
      <c r="C541" s="72"/>
      <c r="D541" s="480"/>
      <c r="E541" s="481"/>
      <c r="F541" s="188"/>
      <c r="G541" s="189"/>
      <c r="H541" s="190"/>
      <c r="I541" s="143">
        <f>F541*G541*H541</f>
        <v>0</v>
      </c>
      <c r="J541" s="143">
        <f>L541-I541</f>
        <v>0</v>
      </c>
      <c r="K541" s="143"/>
      <c r="L541" s="172">
        <f>M541*N541*O541</f>
        <v>0</v>
      </c>
      <c r="M541" s="321"/>
      <c r="N541" s="322"/>
      <c r="O541" s="323"/>
    </row>
    <row r="542" spans="1:15">
      <c r="B542" s="105" t="s">
        <v>57</v>
      </c>
      <c r="C542" s="107" t="s">
        <v>13</v>
      </c>
      <c r="D542" s="478"/>
      <c r="E542" s="479"/>
      <c r="F542" s="147"/>
      <c r="G542" s="148"/>
      <c r="H542" s="149"/>
      <c r="I542" s="147">
        <f t="shared" ref="I542" si="274">SUM(I543:I545)</f>
        <v>1800000</v>
      </c>
      <c r="J542" s="147">
        <f>SUM(J543:J545)</f>
        <v>-1800000</v>
      </c>
      <c r="K542" s="147"/>
      <c r="L542" s="171">
        <f t="shared" ref="L542" si="275">SUM(L543:L545)</f>
        <v>0</v>
      </c>
      <c r="M542" s="315"/>
      <c r="N542" s="316"/>
      <c r="O542" s="317"/>
    </row>
    <row r="543" spans="1:15">
      <c r="B543" s="69"/>
      <c r="C543" s="70" t="s">
        <v>56</v>
      </c>
      <c r="D543" s="465"/>
      <c r="E543" s="466"/>
      <c r="F543" s="185">
        <v>900000</v>
      </c>
      <c r="G543" s="186">
        <v>1</v>
      </c>
      <c r="H543" s="187">
        <v>2</v>
      </c>
      <c r="I543" s="142">
        <f t="shared" ref="I543:I545" si="276">F543*G543*H543</f>
        <v>1800000</v>
      </c>
      <c r="J543" s="142">
        <f>L543-I543</f>
        <v>-1800000</v>
      </c>
      <c r="K543" s="142"/>
      <c r="L543" s="172">
        <f>M543*N543*O543</f>
        <v>0</v>
      </c>
      <c r="M543" s="318"/>
      <c r="N543" s="319"/>
      <c r="O543" s="320"/>
    </row>
    <row r="544" spans="1:15">
      <c r="B544" s="69"/>
      <c r="C544" s="70"/>
      <c r="D544" s="465"/>
      <c r="E544" s="466"/>
      <c r="F544" s="185"/>
      <c r="G544" s="186"/>
      <c r="H544" s="187"/>
      <c r="I544" s="142">
        <f t="shared" si="276"/>
        <v>0</v>
      </c>
      <c r="J544" s="142">
        <f>L544-I544</f>
        <v>0</v>
      </c>
      <c r="K544" s="142"/>
      <c r="L544" s="172">
        <f t="shared" ref="L544:L545" si="277">M544*N544*O544</f>
        <v>0</v>
      </c>
      <c r="M544" s="318"/>
      <c r="N544" s="319"/>
      <c r="O544" s="320"/>
    </row>
    <row r="545" spans="2:15" ht="14.25" thickBot="1">
      <c r="B545" s="71"/>
      <c r="C545" s="72"/>
      <c r="D545" s="480"/>
      <c r="E545" s="481"/>
      <c r="F545" s="191"/>
      <c r="G545" s="192"/>
      <c r="H545" s="193"/>
      <c r="I545" s="143">
        <f t="shared" si="276"/>
        <v>0</v>
      </c>
      <c r="J545" s="143">
        <f>L545-I545</f>
        <v>0</v>
      </c>
      <c r="K545" s="143"/>
      <c r="L545" s="172">
        <f t="shared" si="277"/>
        <v>0</v>
      </c>
      <c r="M545" s="324"/>
      <c r="N545" s="325"/>
      <c r="O545" s="326"/>
    </row>
    <row r="546" spans="2:15">
      <c r="B546" s="105" t="s">
        <v>24</v>
      </c>
      <c r="C546" s="108" t="s">
        <v>13</v>
      </c>
      <c r="D546" s="506"/>
      <c r="E546" s="512"/>
      <c r="F546" s="151"/>
      <c r="G546" s="152"/>
      <c r="H546" s="153"/>
      <c r="I546" s="151">
        <f>I547+I551</f>
        <v>10000000</v>
      </c>
      <c r="J546" s="151">
        <f>J547+J551</f>
        <v>-10000000</v>
      </c>
      <c r="K546" s="151"/>
      <c r="L546" s="173">
        <f>L547+L551</f>
        <v>0</v>
      </c>
      <c r="M546" s="327"/>
      <c r="N546" s="328"/>
      <c r="O546" s="329"/>
    </row>
    <row r="547" spans="2:15">
      <c r="B547" s="73" t="s">
        <v>58</v>
      </c>
      <c r="C547" s="109" t="s">
        <v>13</v>
      </c>
      <c r="D547" s="513"/>
      <c r="E547" s="514"/>
      <c r="F547" s="154"/>
      <c r="G547" s="155"/>
      <c r="H547" s="156"/>
      <c r="I547" s="154">
        <f t="shared" ref="I547" si="278">SUM(I548:I550)</f>
        <v>2000000</v>
      </c>
      <c r="J547" s="154">
        <f>SUM(J548:J550)</f>
        <v>-2000000</v>
      </c>
      <c r="K547" s="154"/>
      <c r="L547" s="174">
        <f>SUM(L548:L550)</f>
        <v>0</v>
      </c>
      <c r="M547" s="330"/>
      <c r="N547" s="331"/>
      <c r="O547" s="332"/>
    </row>
    <row r="548" spans="2:15">
      <c r="B548" s="69"/>
      <c r="C548" s="194" t="s">
        <v>417</v>
      </c>
      <c r="D548" s="465" t="s">
        <v>83</v>
      </c>
      <c r="E548" s="466"/>
      <c r="F548" s="185">
        <v>100000</v>
      </c>
      <c r="G548" s="186">
        <v>10</v>
      </c>
      <c r="H548" s="187">
        <v>2</v>
      </c>
      <c r="I548" s="142">
        <f t="shared" ref="I548:I550" si="279">F548*G548*H548</f>
        <v>2000000</v>
      </c>
      <c r="J548" s="142">
        <f>L548-I548</f>
        <v>-2000000</v>
      </c>
      <c r="K548" s="142"/>
      <c r="L548" s="172">
        <f>M548*N548*O548</f>
        <v>0</v>
      </c>
      <c r="M548" s="318"/>
      <c r="N548" s="319"/>
      <c r="O548" s="320"/>
    </row>
    <row r="549" spans="2:15">
      <c r="B549" s="69"/>
      <c r="C549" s="194" t="s">
        <v>59</v>
      </c>
      <c r="D549" s="465" t="s">
        <v>84</v>
      </c>
      <c r="E549" s="466"/>
      <c r="F549" s="185"/>
      <c r="G549" s="186"/>
      <c r="H549" s="187"/>
      <c r="I549" s="142">
        <f t="shared" si="279"/>
        <v>0</v>
      </c>
      <c r="J549" s="142">
        <f>L549-I549</f>
        <v>0</v>
      </c>
      <c r="K549" s="142"/>
      <c r="L549" s="172">
        <f t="shared" ref="L549:L550" si="280">M549*N549*O549</f>
        <v>0</v>
      </c>
      <c r="M549" s="318"/>
      <c r="N549" s="319"/>
      <c r="O549" s="320"/>
    </row>
    <row r="550" spans="2:15" ht="14.25" thickBot="1">
      <c r="B550" s="74"/>
      <c r="C550" s="195" t="s">
        <v>59</v>
      </c>
      <c r="D550" s="517" t="s">
        <v>85</v>
      </c>
      <c r="E550" s="518"/>
      <c r="F550" s="191"/>
      <c r="G550" s="192"/>
      <c r="H550" s="193"/>
      <c r="I550" s="157">
        <f t="shared" si="279"/>
        <v>0</v>
      </c>
      <c r="J550" s="157">
        <f>L550-I550</f>
        <v>0</v>
      </c>
      <c r="K550" s="157"/>
      <c r="L550" s="172">
        <f t="shared" si="280"/>
        <v>0</v>
      </c>
      <c r="M550" s="324"/>
      <c r="N550" s="325"/>
      <c r="O550" s="326"/>
    </row>
    <row r="551" spans="2:15">
      <c r="B551" s="69" t="s">
        <v>60</v>
      </c>
      <c r="C551" s="110" t="s">
        <v>13</v>
      </c>
      <c r="D551" s="513"/>
      <c r="E551" s="514"/>
      <c r="F551" s="158"/>
      <c r="G551" s="159"/>
      <c r="H551" s="160"/>
      <c r="I551" s="161">
        <f t="shared" ref="I551" si="281">SUM(I552:I554)</f>
        <v>8000000</v>
      </c>
      <c r="J551" s="161">
        <f>SUM(J552:J554)</f>
        <v>-8000000</v>
      </c>
      <c r="K551" s="161"/>
      <c r="L551" s="175">
        <f>SUM(L552:L554)</f>
        <v>0</v>
      </c>
      <c r="M551" s="330"/>
      <c r="N551" s="331"/>
      <c r="O551" s="332"/>
    </row>
    <row r="552" spans="2:15">
      <c r="B552" s="69"/>
      <c r="C552" s="194" t="s">
        <v>418</v>
      </c>
      <c r="D552" s="465" t="s">
        <v>83</v>
      </c>
      <c r="E552" s="466"/>
      <c r="F552" s="185">
        <v>200000</v>
      </c>
      <c r="G552" s="186">
        <v>20</v>
      </c>
      <c r="H552" s="187">
        <v>2</v>
      </c>
      <c r="I552" s="142">
        <f t="shared" ref="I552:I554" si="282">F552*G552*H552</f>
        <v>8000000</v>
      </c>
      <c r="J552" s="142">
        <f>L552-I552</f>
        <v>-8000000</v>
      </c>
      <c r="K552" s="142"/>
      <c r="L552" s="172">
        <f>M552*N552*O552</f>
        <v>0</v>
      </c>
      <c r="M552" s="318"/>
      <c r="N552" s="319">
        <f>G525</f>
        <v>30</v>
      </c>
      <c r="O552" s="320">
        <f>I525</f>
        <v>2</v>
      </c>
    </row>
    <row r="553" spans="2:15">
      <c r="B553" s="69"/>
      <c r="C553" s="194" t="s">
        <v>59</v>
      </c>
      <c r="D553" s="465" t="s">
        <v>84</v>
      </c>
      <c r="E553" s="466"/>
      <c r="F553" s="185"/>
      <c r="G553" s="186"/>
      <c r="H553" s="187"/>
      <c r="I553" s="142">
        <f t="shared" si="282"/>
        <v>0</v>
      </c>
      <c r="J553" s="142"/>
      <c r="K553" s="142"/>
      <c r="L553" s="172">
        <f t="shared" ref="L553:L554" si="283">M553*N553*O553</f>
        <v>0</v>
      </c>
      <c r="M553" s="318"/>
      <c r="N553" s="319">
        <f>G525</f>
        <v>30</v>
      </c>
      <c r="O553" s="320">
        <f>I525</f>
        <v>2</v>
      </c>
    </row>
    <row r="554" spans="2:15" ht="14.25" thickBot="1">
      <c r="B554" s="71"/>
      <c r="C554" s="196" t="s">
        <v>59</v>
      </c>
      <c r="D554" s="517" t="s">
        <v>85</v>
      </c>
      <c r="E554" s="518"/>
      <c r="F554" s="185"/>
      <c r="G554" s="186"/>
      <c r="H554" s="187"/>
      <c r="I554" s="143">
        <f t="shared" si="282"/>
        <v>0</v>
      </c>
      <c r="J554" s="143">
        <f>L554-I554</f>
        <v>0</v>
      </c>
      <c r="K554" s="143"/>
      <c r="L554" s="172">
        <f t="shared" si="283"/>
        <v>0</v>
      </c>
      <c r="M554" s="318"/>
      <c r="N554" s="319"/>
      <c r="O554" s="320"/>
    </row>
    <row r="555" spans="2:15">
      <c r="B555" s="105" t="s">
        <v>61</v>
      </c>
      <c r="C555" s="108" t="s">
        <v>13</v>
      </c>
      <c r="D555" s="493"/>
      <c r="E555" s="494"/>
      <c r="F555" s="151"/>
      <c r="G555" s="152"/>
      <c r="H555" s="153"/>
      <c r="I555" s="151">
        <f>I556+I560</f>
        <v>160000</v>
      </c>
      <c r="J555" s="151">
        <f>J556+J560</f>
        <v>-160000</v>
      </c>
      <c r="K555" s="151"/>
      <c r="L555" s="173">
        <f>L556+L560</f>
        <v>0</v>
      </c>
      <c r="M555" s="327"/>
      <c r="N555" s="328"/>
      <c r="O555" s="329"/>
    </row>
    <row r="556" spans="2:15">
      <c r="B556" s="130" t="s">
        <v>25</v>
      </c>
      <c r="C556" s="131" t="s">
        <v>13</v>
      </c>
      <c r="D556" s="489"/>
      <c r="E556" s="490"/>
      <c r="F556" s="162"/>
      <c r="G556" s="163"/>
      <c r="H556" s="164"/>
      <c r="I556" s="162">
        <f>SUM(I557:I559)</f>
        <v>160000</v>
      </c>
      <c r="J556" s="162">
        <f>SUM(J557:J559)</f>
        <v>-160000</v>
      </c>
      <c r="K556" s="162"/>
      <c r="L556" s="176">
        <f>SUM(L557:L559)</f>
        <v>0</v>
      </c>
      <c r="M556" s="333"/>
      <c r="N556" s="334"/>
      <c r="O556" s="335"/>
    </row>
    <row r="557" spans="2:15">
      <c r="B557" s="69"/>
      <c r="C557" s="214" t="s">
        <v>417</v>
      </c>
      <c r="D557" s="487"/>
      <c r="E557" s="488"/>
      <c r="F557" s="197">
        <v>80000</v>
      </c>
      <c r="G557" s="198">
        <v>1</v>
      </c>
      <c r="H557" s="199">
        <v>2</v>
      </c>
      <c r="I557" s="165">
        <f t="shared" ref="I557:I559" si="284">F557*G557*H557</f>
        <v>160000</v>
      </c>
      <c r="J557" s="165">
        <f>L557-I557</f>
        <v>-160000</v>
      </c>
      <c r="K557" s="165"/>
      <c r="L557" s="177">
        <f>M557*N557*O557</f>
        <v>0</v>
      </c>
      <c r="M557" s="336"/>
      <c r="N557" s="337"/>
      <c r="O557" s="338"/>
    </row>
    <row r="558" spans="2:15">
      <c r="B558" s="69"/>
      <c r="C558" s="212"/>
      <c r="D558" s="465"/>
      <c r="E558" s="484"/>
      <c r="F558" s="185"/>
      <c r="G558" s="186"/>
      <c r="H558" s="187"/>
      <c r="I558" s="142">
        <f t="shared" si="284"/>
        <v>0</v>
      </c>
      <c r="J558" s="142">
        <f>L558-I558</f>
        <v>0</v>
      </c>
      <c r="K558" s="142"/>
      <c r="L558" s="177">
        <f t="shared" ref="L558:L559" si="285">M558*N558*O558</f>
        <v>0</v>
      </c>
      <c r="M558" s="318"/>
      <c r="N558" s="319"/>
      <c r="O558" s="320"/>
    </row>
    <row r="559" spans="2:15">
      <c r="B559" s="69"/>
      <c r="C559" s="213"/>
      <c r="D559" s="491"/>
      <c r="E559" s="492"/>
      <c r="F559" s="191"/>
      <c r="G559" s="192"/>
      <c r="H559" s="193"/>
      <c r="I559" s="150">
        <f t="shared" si="284"/>
        <v>0</v>
      </c>
      <c r="J559" s="150">
        <f>L559-I559</f>
        <v>0</v>
      </c>
      <c r="K559" s="150"/>
      <c r="L559" s="177">
        <f t="shared" si="285"/>
        <v>0</v>
      </c>
      <c r="M559" s="324"/>
      <c r="N559" s="325"/>
      <c r="O559" s="326"/>
    </row>
    <row r="560" spans="2:15">
      <c r="B560" s="130" t="s">
        <v>62</v>
      </c>
      <c r="C560" s="131" t="s">
        <v>13</v>
      </c>
      <c r="D560" s="489"/>
      <c r="E560" s="490"/>
      <c r="F560" s="162"/>
      <c r="G560" s="163"/>
      <c r="H560" s="164"/>
      <c r="I560" s="162">
        <f>SUM(I561:I563)</f>
        <v>0</v>
      </c>
      <c r="J560" s="162">
        <f>SUM(J561:J563)</f>
        <v>0</v>
      </c>
      <c r="K560" s="162"/>
      <c r="L560" s="176">
        <f>SUM(L561:L563)</f>
        <v>0</v>
      </c>
      <c r="M560" s="333"/>
      <c r="N560" s="334"/>
      <c r="O560" s="335"/>
    </row>
    <row r="561" spans="2:15">
      <c r="B561" s="69"/>
      <c r="C561" s="200"/>
      <c r="D561" s="487"/>
      <c r="E561" s="488"/>
      <c r="F561" s="197"/>
      <c r="G561" s="198"/>
      <c r="H561" s="199">
        <v>2</v>
      </c>
      <c r="I561" s="165">
        <f>F561*G561*H561</f>
        <v>0</v>
      </c>
      <c r="J561" s="165">
        <f>L561-I561</f>
        <v>0</v>
      </c>
      <c r="K561" s="165"/>
      <c r="L561" s="177">
        <f>M561*N561*O561</f>
        <v>0</v>
      </c>
      <c r="M561" s="336"/>
      <c r="N561" s="337"/>
      <c r="O561" s="338"/>
    </row>
    <row r="562" spans="2:15">
      <c r="B562" s="69"/>
      <c r="C562" s="201"/>
      <c r="D562" s="465"/>
      <c r="E562" s="484"/>
      <c r="F562" s="185"/>
      <c r="G562" s="186"/>
      <c r="H562" s="187"/>
      <c r="I562" s="142">
        <f t="shared" ref="I562:I563" si="286">F562*G562*H562</f>
        <v>0</v>
      </c>
      <c r="J562" s="142">
        <f>L562-I562</f>
        <v>0</v>
      </c>
      <c r="K562" s="142"/>
      <c r="L562" s="177">
        <f t="shared" ref="L562:L563" si="287">M562*N562*O562</f>
        <v>0</v>
      </c>
      <c r="M562" s="318"/>
      <c r="N562" s="319"/>
      <c r="O562" s="320"/>
    </row>
    <row r="563" spans="2:15" ht="14.25" thickBot="1">
      <c r="B563" s="71"/>
      <c r="C563" s="202"/>
      <c r="D563" s="480"/>
      <c r="E563" s="485"/>
      <c r="F563" s="188"/>
      <c r="G563" s="189"/>
      <c r="H563" s="190"/>
      <c r="I563" s="143">
        <f t="shared" si="286"/>
        <v>0</v>
      </c>
      <c r="J563" s="143">
        <f>L563-I563</f>
        <v>0</v>
      </c>
      <c r="K563" s="143"/>
      <c r="L563" s="177">
        <f t="shared" si="287"/>
        <v>0</v>
      </c>
      <c r="M563" s="321"/>
      <c r="N563" s="322"/>
      <c r="O563" s="323"/>
    </row>
    <row r="564" spans="2:15" ht="30.75" customHeight="1" thickBot="1">
      <c r="B564" s="283" t="s">
        <v>504</v>
      </c>
      <c r="C564" s="107" t="s">
        <v>13</v>
      </c>
      <c r="D564" s="508" t="s">
        <v>26</v>
      </c>
      <c r="E564" s="509"/>
      <c r="F564" s="208">
        <v>9000</v>
      </c>
      <c r="G564" s="209">
        <v>20</v>
      </c>
      <c r="H564" s="210">
        <v>2</v>
      </c>
      <c r="I564" s="147">
        <f>F564*G564*H564</f>
        <v>360000</v>
      </c>
      <c r="J564" s="147">
        <f>L564-I564</f>
        <v>-360000</v>
      </c>
      <c r="K564" s="147"/>
      <c r="L564" s="171">
        <f>M564*N564*O564</f>
        <v>0</v>
      </c>
      <c r="M564" s="339"/>
      <c r="N564" s="340">
        <f>H525</f>
        <v>20</v>
      </c>
      <c r="O564" s="341">
        <f>I525</f>
        <v>2</v>
      </c>
    </row>
    <row r="565" spans="2:15">
      <c r="B565" s="129" t="s">
        <v>28</v>
      </c>
      <c r="C565" s="106" t="s">
        <v>13</v>
      </c>
      <c r="D565" s="506"/>
      <c r="E565" s="507"/>
      <c r="F565" s="144"/>
      <c r="G565" s="145"/>
      <c r="H565" s="146"/>
      <c r="I565" s="144">
        <f t="shared" ref="I565" si="288">SUM(I566:I568)</f>
        <v>2400000</v>
      </c>
      <c r="J565" s="144">
        <f>SUM(J566:J568)</f>
        <v>-2400000</v>
      </c>
      <c r="K565" s="144"/>
      <c r="L565" s="170">
        <f t="shared" ref="L565" si="289">SUM(L566:L568)</f>
        <v>0</v>
      </c>
      <c r="M565" s="342"/>
      <c r="N565" s="343"/>
      <c r="O565" s="344"/>
    </row>
    <row r="566" spans="2:15">
      <c r="B566" s="69"/>
      <c r="C566" s="200"/>
      <c r="D566" s="487"/>
      <c r="E566" s="488"/>
      <c r="F566" s="197">
        <v>60000</v>
      </c>
      <c r="G566" s="198">
        <v>20</v>
      </c>
      <c r="H566" s="199">
        <v>2</v>
      </c>
      <c r="I566" s="165">
        <f t="shared" ref="I566:I567" si="290">F566*G566*H566</f>
        <v>2400000</v>
      </c>
      <c r="J566" s="165">
        <f>L566-I566</f>
        <v>-2400000</v>
      </c>
      <c r="K566" s="165"/>
      <c r="L566" s="177">
        <f>M566*N566*O566</f>
        <v>0</v>
      </c>
      <c r="M566" s="336"/>
      <c r="N566" s="337"/>
      <c r="O566" s="338"/>
    </row>
    <row r="567" spans="2:15">
      <c r="B567" s="69"/>
      <c r="C567" s="201"/>
      <c r="D567" s="465"/>
      <c r="E567" s="484"/>
      <c r="F567" s="185"/>
      <c r="G567" s="186"/>
      <c r="H567" s="187"/>
      <c r="I567" s="142">
        <f t="shared" si="290"/>
        <v>0</v>
      </c>
      <c r="J567" s="142">
        <f>L567-I567</f>
        <v>0</v>
      </c>
      <c r="K567" s="142"/>
      <c r="L567" s="177">
        <f t="shared" ref="L567:L568" si="291">M567*N567*O567</f>
        <v>0</v>
      </c>
      <c r="M567" s="318"/>
      <c r="N567" s="319"/>
      <c r="O567" s="320"/>
    </row>
    <row r="568" spans="2:15" ht="14.25" thickBot="1">
      <c r="B568" s="71"/>
      <c r="C568" s="202"/>
      <c r="D568" s="480"/>
      <c r="E568" s="485"/>
      <c r="F568" s="188"/>
      <c r="G568" s="189"/>
      <c r="H568" s="190"/>
      <c r="I568" s="143">
        <f>F568*G568*H568</f>
        <v>0</v>
      </c>
      <c r="J568" s="143">
        <f>L568-I568</f>
        <v>0</v>
      </c>
      <c r="K568" s="143"/>
      <c r="L568" s="177">
        <f t="shared" si="291"/>
        <v>0</v>
      </c>
      <c r="M568" s="321"/>
      <c r="N568" s="322"/>
      <c r="O568" s="323"/>
    </row>
    <row r="569" spans="2:15">
      <c r="B569" s="105" t="s">
        <v>29</v>
      </c>
      <c r="C569" s="107" t="s">
        <v>13</v>
      </c>
      <c r="D569" s="478" t="s">
        <v>29</v>
      </c>
      <c r="E569" s="486"/>
      <c r="F569" s="147"/>
      <c r="G569" s="148"/>
      <c r="H569" s="149"/>
      <c r="I569" s="147">
        <f t="shared" ref="I569" si="292">SUM(I570:I572)</f>
        <v>800000</v>
      </c>
      <c r="J569" s="147">
        <f>SUM(J570:J572)</f>
        <v>-800000</v>
      </c>
      <c r="K569" s="147"/>
      <c r="L569" s="171">
        <f t="shared" ref="L569" si="293">SUM(L570:L572)</f>
        <v>0</v>
      </c>
      <c r="M569" s="315"/>
      <c r="N569" s="316"/>
      <c r="O569" s="317">
        <f>I525</f>
        <v>2</v>
      </c>
    </row>
    <row r="570" spans="2:15">
      <c r="B570" s="69"/>
      <c r="C570" s="70" t="s">
        <v>63</v>
      </c>
      <c r="D570" s="465"/>
      <c r="E570" s="484"/>
      <c r="F570" s="185">
        <v>20000</v>
      </c>
      <c r="G570" s="186">
        <v>20</v>
      </c>
      <c r="H570" s="187">
        <v>2</v>
      </c>
      <c r="I570" s="142">
        <f t="shared" ref="I570:I572" si="294">F570*G570*H570</f>
        <v>800000</v>
      </c>
      <c r="J570" s="142">
        <f>L570-I570</f>
        <v>-800000</v>
      </c>
      <c r="K570" s="142"/>
      <c r="L570" s="172">
        <f>M570*N570*O570</f>
        <v>0</v>
      </c>
      <c r="M570" s="318"/>
      <c r="N570" s="319">
        <f>H525</f>
        <v>20</v>
      </c>
      <c r="O570" s="320">
        <f>I525</f>
        <v>2</v>
      </c>
    </row>
    <row r="571" spans="2:15">
      <c r="B571" s="69"/>
      <c r="C571" s="70" t="s">
        <v>64</v>
      </c>
      <c r="D571" s="465"/>
      <c r="E571" s="484"/>
      <c r="F571" s="185"/>
      <c r="G571" s="186"/>
      <c r="H571" s="187"/>
      <c r="I571" s="142">
        <f t="shared" si="294"/>
        <v>0</v>
      </c>
      <c r="J571" s="142">
        <f>L571-I571</f>
        <v>0</v>
      </c>
      <c r="K571" s="142"/>
      <c r="L571" s="172">
        <f t="shared" ref="L571:L572" si="295">M571*N571*O571</f>
        <v>0</v>
      </c>
      <c r="M571" s="318"/>
      <c r="N571" s="319"/>
      <c r="O571" s="320"/>
    </row>
    <row r="572" spans="2:15" ht="14.25" thickBot="1">
      <c r="B572" s="71"/>
      <c r="C572" s="72"/>
      <c r="D572" s="480"/>
      <c r="E572" s="485"/>
      <c r="F572" s="188"/>
      <c r="G572" s="189"/>
      <c r="H572" s="190"/>
      <c r="I572" s="143">
        <f t="shared" si="294"/>
        <v>0</v>
      </c>
      <c r="J572" s="143">
        <f>L572-I572</f>
        <v>0</v>
      </c>
      <c r="K572" s="143"/>
      <c r="L572" s="172">
        <f t="shared" si="295"/>
        <v>0</v>
      </c>
      <c r="M572" s="321"/>
      <c r="N572" s="322"/>
      <c r="O572" s="323"/>
    </row>
    <row r="573" spans="2:15">
      <c r="B573" s="129" t="s">
        <v>65</v>
      </c>
      <c r="C573" s="106" t="s">
        <v>13</v>
      </c>
      <c r="D573" s="506"/>
      <c r="E573" s="507"/>
      <c r="F573" s="144"/>
      <c r="G573" s="145"/>
      <c r="H573" s="146"/>
      <c r="I573" s="144">
        <f t="shared" ref="I573" si="296">SUM(I574:I576)</f>
        <v>120000</v>
      </c>
      <c r="J573" s="144">
        <f>SUM(J574:J576)</f>
        <v>-120000</v>
      </c>
      <c r="K573" s="144"/>
      <c r="L573" s="170">
        <f t="shared" ref="L573" si="297">SUM(L574:L576)</f>
        <v>0</v>
      </c>
      <c r="M573" s="342"/>
      <c r="N573" s="343"/>
      <c r="O573" s="344"/>
    </row>
    <row r="574" spans="2:15">
      <c r="B574" s="69"/>
      <c r="C574" s="211" t="s">
        <v>416</v>
      </c>
      <c r="D574" s="487"/>
      <c r="E574" s="488"/>
      <c r="F574" s="197">
        <v>3000</v>
      </c>
      <c r="G574" s="198">
        <v>20</v>
      </c>
      <c r="H574" s="199">
        <v>2</v>
      </c>
      <c r="I574" s="165">
        <f t="shared" ref="I574:I576" si="298">F574*G574*H574</f>
        <v>120000</v>
      </c>
      <c r="J574" s="165">
        <f>L574-I574</f>
        <v>-120000</v>
      </c>
      <c r="K574" s="165"/>
      <c r="L574" s="177">
        <f>M574*N574*O574</f>
        <v>0</v>
      </c>
      <c r="M574" s="336"/>
      <c r="N574" s="337">
        <f>H525</f>
        <v>20</v>
      </c>
      <c r="O574" s="338">
        <f>I525</f>
        <v>2</v>
      </c>
    </row>
    <row r="575" spans="2:15">
      <c r="B575" s="69"/>
      <c r="C575" s="70" t="s">
        <v>34</v>
      </c>
      <c r="D575" s="465"/>
      <c r="E575" s="484"/>
      <c r="F575" s="185"/>
      <c r="G575" s="186"/>
      <c r="H575" s="187"/>
      <c r="I575" s="142">
        <f t="shared" si="298"/>
        <v>0</v>
      </c>
      <c r="J575" s="142">
        <f>L575-I575</f>
        <v>0</v>
      </c>
      <c r="K575" s="142"/>
      <c r="L575" s="177">
        <f t="shared" ref="L575:L576" si="299">M575*N575*O575</f>
        <v>0</v>
      </c>
      <c r="M575" s="336"/>
      <c r="N575" s="319">
        <f>H525</f>
        <v>20</v>
      </c>
      <c r="O575" s="320">
        <f>I525</f>
        <v>2</v>
      </c>
    </row>
    <row r="576" spans="2:15" ht="14.25" thickBot="1">
      <c r="B576" s="71"/>
      <c r="C576" s="72"/>
      <c r="D576" s="480"/>
      <c r="E576" s="485"/>
      <c r="F576" s="188"/>
      <c r="G576" s="189"/>
      <c r="H576" s="190"/>
      <c r="I576" s="143">
        <f t="shared" si="298"/>
        <v>0</v>
      </c>
      <c r="J576" s="143">
        <f>L576-I576</f>
        <v>0</v>
      </c>
      <c r="K576" s="143"/>
      <c r="L576" s="177">
        <f t="shared" si="299"/>
        <v>0</v>
      </c>
      <c r="M576" s="321"/>
      <c r="N576" s="322"/>
      <c r="O576" s="323"/>
    </row>
    <row r="577" spans="1:15">
      <c r="B577" s="105" t="s">
        <v>66</v>
      </c>
      <c r="C577" s="107" t="s">
        <v>13</v>
      </c>
      <c r="D577" s="482">
        <f>I577/(I538+I539+I542+I546+I555+I564+I565+I569+I573)</f>
        <v>7.0198660963659287E-2</v>
      </c>
      <c r="E577" s="483"/>
      <c r="F577" s="147"/>
      <c r="G577" s="148"/>
      <c r="H577" s="149"/>
      <c r="I577" s="147">
        <f t="shared" ref="I577" si="300">SUM(I578:I580)</f>
        <v>1126000</v>
      </c>
      <c r="J577" s="147">
        <f>SUM(J578:J580)</f>
        <v>-1126000</v>
      </c>
      <c r="K577" s="147"/>
      <c r="L577" s="171">
        <f t="shared" ref="L577" si="301">SUM(L578:L580)</f>
        <v>0</v>
      </c>
      <c r="M577" s="315"/>
      <c r="N577" s="316"/>
      <c r="O577" s="317"/>
    </row>
    <row r="578" spans="1:15" ht="16.5" customHeight="1">
      <c r="B578" s="496" t="s">
        <v>79</v>
      </c>
      <c r="C578" s="70" t="s">
        <v>27</v>
      </c>
      <c r="D578" s="465"/>
      <c r="E578" s="484"/>
      <c r="F578" s="185">
        <v>33000</v>
      </c>
      <c r="G578" s="186">
        <v>1</v>
      </c>
      <c r="H578" s="187">
        <v>2</v>
      </c>
      <c r="I578" s="142">
        <f t="shared" ref="I578:I580" si="302">F578*G578*H578</f>
        <v>66000</v>
      </c>
      <c r="J578" s="142">
        <f>L578-I578</f>
        <v>-66000</v>
      </c>
      <c r="K578" s="142"/>
      <c r="L578" s="172">
        <f>M578*N578*O578</f>
        <v>0</v>
      </c>
      <c r="M578" s="318"/>
      <c r="N578" s="319">
        <f>H525</f>
        <v>20</v>
      </c>
      <c r="O578" s="320">
        <f>I525</f>
        <v>2</v>
      </c>
    </row>
    <row r="579" spans="1:15">
      <c r="B579" s="496"/>
      <c r="C579" s="70" t="s">
        <v>30</v>
      </c>
      <c r="D579" s="465"/>
      <c r="E579" s="484"/>
      <c r="F579" s="185">
        <v>30000</v>
      </c>
      <c r="G579" s="186">
        <v>1</v>
      </c>
      <c r="H579" s="187">
        <v>2</v>
      </c>
      <c r="I579" s="142">
        <f t="shared" si="302"/>
        <v>60000</v>
      </c>
      <c r="J579" s="142">
        <f>L579-I579</f>
        <v>-60000</v>
      </c>
      <c r="K579" s="142"/>
      <c r="L579" s="172">
        <f t="shared" ref="L579:L580" si="303">M579*N579*O579</f>
        <v>0</v>
      </c>
      <c r="M579" s="318"/>
      <c r="N579" s="319">
        <f>H525</f>
        <v>20</v>
      </c>
      <c r="O579" s="320">
        <f>I525</f>
        <v>2</v>
      </c>
    </row>
    <row r="580" spans="1:15" ht="19.5" customHeight="1" thickBot="1">
      <c r="B580" s="497"/>
      <c r="C580" s="72" t="s">
        <v>33</v>
      </c>
      <c r="D580" s="480"/>
      <c r="E580" s="485"/>
      <c r="F580" s="188">
        <v>500000</v>
      </c>
      <c r="G580" s="189">
        <v>1</v>
      </c>
      <c r="H580" s="190">
        <v>2</v>
      </c>
      <c r="I580" s="143">
        <f t="shared" si="302"/>
        <v>1000000</v>
      </c>
      <c r="J580" s="143">
        <f>L580-I580</f>
        <v>-1000000</v>
      </c>
      <c r="K580" s="143"/>
      <c r="L580" s="172">
        <f t="shared" si="303"/>
        <v>0</v>
      </c>
      <c r="M580" s="321"/>
      <c r="N580" s="322"/>
      <c r="O580" s="323"/>
    </row>
    <row r="581" spans="1:15" ht="18" customHeight="1">
      <c r="B581" s="124" t="s">
        <v>412</v>
      </c>
      <c r="C581" s="125" t="s">
        <v>23</v>
      </c>
      <c r="D581" s="510"/>
      <c r="E581" s="511"/>
      <c r="F581" s="126"/>
      <c r="G581" s="127"/>
      <c r="H581" s="128"/>
      <c r="I581" s="126">
        <f>SUM(I582:I585)</f>
        <v>1300000</v>
      </c>
      <c r="J581" s="126">
        <f>SUM(J582:J585)</f>
        <v>-1300000</v>
      </c>
      <c r="K581" s="126"/>
      <c r="L581" s="178">
        <f>SUM(L582:L585)</f>
        <v>0</v>
      </c>
      <c r="M581" s="345"/>
      <c r="N581" s="346"/>
      <c r="O581" s="347"/>
    </row>
    <row r="582" spans="1:15">
      <c r="A582" t="str">
        <f>B525&amp;"식비"</f>
        <v>9식비</v>
      </c>
      <c r="B582" s="111"/>
      <c r="C582" s="110" t="s">
        <v>67</v>
      </c>
      <c r="D582" s="487"/>
      <c r="E582" s="488"/>
      <c r="F582" s="197">
        <v>15000</v>
      </c>
      <c r="G582" s="198">
        <v>20</v>
      </c>
      <c r="H582" s="199">
        <v>2</v>
      </c>
      <c r="I582" s="161">
        <f t="shared" ref="I582:I585" si="304">F582*G582*H582</f>
        <v>600000</v>
      </c>
      <c r="J582" s="161">
        <f>L582-I582</f>
        <v>-600000</v>
      </c>
      <c r="K582" s="161"/>
      <c r="L582" s="175">
        <f>M582*N582*O582</f>
        <v>0</v>
      </c>
      <c r="M582" s="336"/>
      <c r="N582" s="337">
        <f>H525</f>
        <v>20</v>
      </c>
      <c r="O582" s="338">
        <f>I525</f>
        <v>2</v>
      </c>
    </row>
    <row r="583" spans="1:15">
      <c r="A583" t="str">
        <f>B525&amp;"숙박비"</f>
        <v>9숙박비</v>
      </c>
      <c r="B583" s="111"/>
      <c r="C583" s="112" t="s">
        <v>80</v>
      </c>
      <c r="D583" s="465"/>
      <c r="E583" s="484"/>
      <c r="F583" s="191"/>
      <c r="G583" s="192"/>
      <c r="H583" s="193"/>
      <c r="I583" s="166">
        <f t="shared" si="304"/>
        <v>0</v>
      </c>
      <c r="J583" s="166">
        <f>L583-I583</f>
        <v>0</v>
      </c>
      <c r="K583" s="166"/>
      <c r="L583" s="175">
        <f t="shared" ref="L583:L585" si="305">M583*N583*O583</f>
        <v>0</v>
      </c>
      <c r="M583" s="324"/>
      <c r="N583" s="325"/>
      <c r="O583" s="326"/>
    </row>
    <row r="584" spans="1:15">
      <c r="A584" t="str">
        <f>B525&amp;"수당"</f>
        <v>9수당</v>
      </c>
      <c r="B584" s="111"/>
      <c r="C584" s="112" t="s">
        <v>20</v>
      </c>
      <c r="D584" s="203"/>
      <c r="E584" s="204"/>
      <c r="F584" s="191">
        <v>300000</v>
      </c>
      <c r="G584" s="192">
        <v>1</v>
      </c>
      <c r="H584" s="193">
        <v>1</v>
      </c>
      <c r="I584" s="166">
        <f t="shared" si="304"/>
        <v>300000</v>
      </c>
      <c r="J584" s="166">
        <f>L584-I584</f>
        <v>-300000</v>
      </c>
      <c r="K584" s="166"/>
      <c r="L584" s="175">
        <f t="shared" si="305"/>
        <v>0</v>
      </c>
      <c r="M584" s="324"/>
      <c r="N584" s="325"/>
      <c r="O584" s="326"/>
    </row>
    <row r="585" spans="1:15" ht="14.25" thickBot="1">
      <c r="A585" t="str">
        <f>B525&amp;"임금"</f>
        <v>9임금</v>
      </c>
      <c r="B585" s="113"/>
      <c r="C585" s="114" t="s">
        <v>81</v>
      </c>
      <c r="D585" s="480"/>
      <c r="E585" s="485"/>
      <c r="F585" s="188">
        <v>400000</v>
      </c>
      <c r="G585" s="189">
        <v>1</v>
      </c>
      <c r="H585" s="190">
        <v>1</v>
      </c>
      <c r="I585" s="167">
        <f t="shared" si="304"/>
        <v>400000</v>
      </c>
      <c r="J585" s="167">
        <f>L585-I585</f>
        <v>-400000</v>
      </c>
      <c r="K585" s="167"/>
      <c r="L585" s="179">
        <f t="shared" si="305"/>
        <v>0</v>
      </c>
      <c r="M585" s="321"/>
      <c r="N585" s="322">
        <f>H525</f>
        <v>20</v>
      </c>
      <c r="O585" s="323">
        <f>I525</f>
        <v>2</v>
      </c>
    </row>
    <row r="586" spans="1:15" ht="37.9" customHeight="1">
      <c r="B586" s="362" t="s">
        <v>533</v>
      </c>
      <c r="C586" s="363" t="s">
        <v>532</v>
      </c>
      <c r="D586" s="362"/>
      <c r="E586" s="362" t="s">
        <v>529</v>
      </c>
      <c r="F586" s="362"/>
      <c r="G586" s="362" t="s">
        <v>528</v>
      </c>
      <c r="H586" s="362"/>
      <c r="I586" s="362" t="s">
        <v>534</v>
      </c>
      <c r="J586" s="362"/>
      <c r="K586" s="362" t="s">
        <v>535</v>
      </c>
      <c r="L586" s="362"/>
    </row>
    <row r="587" spans="1:15" ht="37.9" customHeight="1">
      <c r="B587" s="362" t="s">
        <v>533</v>
      </c>
      <c r="C587" s="363" t="s">
        <v>532</v>
      </c>
      <c r="D587" s="362"/>
      <c r="E587" s="362" t="s">
        <v>529</v>
      </c>
      <c r="F587" s="362"/>
      <c r="G587" s="362" t="s">
        <v>528</v>
      </c>
      <c r="H587" s="362"/>
      <c r="I587" s="362" t="s">
        <v>534</v>
      </c>
      <c r="J587" s="362"/>
      <c r="K587" s="362" t="s">
        <v>535</v>
      </c>
      <c r="L587" s="362"/>
    </row>
    <row r="588" spans="1:15" ht="37.9" customHeight="1" thickBot="1">
      <c r="B588" s="362" t="s">
        <v>533</v>
      </c>
      <c r="C588" s="363" t="s">
        <v>532</v>
      </c>
      <c r="D588" s="362"/>
      <c r="E588" s="362"/>
      <c r="F588" s="362"/>
      <c r="G588" s="362"/>
      <c r="H588" s="362"/>
      <c r="I588" s="362"/>
      <c r="J588" s="362"/>
      <c r="K588" s="362"/>
    </row>
    <row r="589" spans="1:15" ht="33.75" customHeight="1">
      <c r="B589" s="123" t="s">
        <v>68</v>
      </c>
      <c r="C589" s="515" t="s">
        <v>42</v>
      </c>
      <c r="D589" s="515"/>
      <c r="E589" s="96" t="s">
        <v>409</v>
      </c>
      <c r="F589" s="96" t="s">
        <v>43</v>
      </c>
      <c r="G589" s="96" t="s">
        <v>44</v>
      </c>
      <c r="H589" s="96" t="s">
        <v>45</v>
      </c>
      <c r="I589" s="96" t="s">
        <v>46</v>
      </c>
      <c r="J589" s="96" t="s">
        <v>47</v>
      </c>
      <c r="K589" s="135"/>
      <c r="L589" s="65"/>
    </row>
    <row r="590" spans="1:15" ht="24.75" customHeight="1" thickBot="1">
      <c r="B590" s="288">
        <f>B525+1</f>
        <v>10</v>
      </c>
      <c r="C590" s="516" t="s">
        <v>419</v>
      </c>
      <c r="D590" s="516"/>
      <c r="E590" s="141" t="s">
        <v>410</v>
      </c>
      <c r="F590" s="141">
        <v>3</v>
      </c>
      <c r="G590" s="215">
        <v>30</v>
      </c>
      <c r="H590" s="141">
        <v>20</v>
      </c>
      <c r="I590" s="141">
        <v>2</v>
      </c>
      <c r="J590" s="104">
        <f>H590*I590</f>
        <v>40</v>
      </c>
      <c r="K590" s="136"/>
      <c r="L590" s="66"/>
    </row>
    <row r="591" spans="1:15" ht="14.25" thickBot="1">
      <c r="B591" s="64"/>
      <c r="C591" s="64"/>
      <c r="D591" s="64"/>
      <c r="E591" s="64"/>
      <c r="F591" s="64"/>
      <c r="G591" s="64"/>
      <c r="H591" s="64"/>
      <c r="I591" s="64"/>
      <c r="J591" s="64"/>
      <c r="K591" s="137"/>
      <c r="L591" s="64"/>
    </row>
    <row r="592" spans="1:15" ht="18.75" customHeight="1">
      <c r="B592" s="504" t="s">
        <v>78</v>
      </c>
      <c r="C592" s="505"/>
      <c r="D592" s="505"/>
      <c r="E592" s="463" t="s">
        <v>404</v>
      </c>
      <c r="F592" s="505"/>
      <c r="G592" s="498" t="s">
        <v>82</v>
      </c>
      <c r="H592" s="463" t="s">
        <v>405</v>
      </c>
      <c r="I592" s="463" t="s">
        <v>406</v>
      </c>
      <c r="J592" s="459" t="s">
        <v>403</v>
      </c>
      <c r="K592" s="138"/>
      <c r="L592" s="64"/>
    </row>
    <row r="593" spans="1:15" ht="47.25" customHeight="1">
      <c r="B593" s="97" t="s">
        <v>22</v>
      </c>
      <c r="C593" s="98" t="s">
        <v>23</v>
      </c>
      <c r="D593" s="216" t="s">
        <v>420</v>
      </c>
      <c r="E593" s="464"/>
      <c r="F593" s="464"/>
      <c r="G593" s="499"/>
      <c r="H593" s="464"/>
      <c r="I593" s="464"/>
      <c r="J593" s="460"/>
      <c r="K593" s="139"/>
      <c r="L593" s="64"/>
    </row>
    <row r="594" spans="1:15" ht="18" customHeight="1">
      <c r="B594" s="67" t="s">
        <v>23</v>
      </c>
      <c r="C594" s="121">
        <f>SUM(C595:C596)</f>
        <v>0</v>
      </c>
      <c r="D594" s="502">
        <f>ROUNDDOWN(C595/G590/J590,0)</f>
        <v>0</v>
      </c>
      <c r="E594" s="469" t="s">
        <v>438</v>
      </c>
      <c r="F594" s="469"/>
      <c r="G594" s="469">
        <v>6</v>
      </c>
      <c r="H594" s="471">
        <v>190306</v>
      </c>
      <c r="I594" s="474">
        <v>6850</v>
      </c>
      <c r="J594" s="461">
        <f>D594/I594</f>
        <v>0</v>
      </c>
      <c r="K594" s="140"/>
      <c r="L594" s="64"/>
    </row>
    <row r="595" spans="1:15" ht="18" customHeight="1">
      <c r="B595" s="67" t="s">
        <v>415</v>
      </c>
      <c r="C595" s="121">
        <f>L602</f>
        <v>0</v>
      </c>
      <c r="D595" s="502"/>
      <c r="E595" s="469"/>
      <c r="F595" s="469"/>
      <c r="G595" s="469"/>
      <c r="H595" s="472"/>
      <c r="I595" s="474"/>
      <c r="J595" s="461"/>
      <c r="K595" s="140"/>
      <c r="L595" s="64"/>
    </row>
    <row r="596" spans="1:15" ht="18" customHeight="1" thickBot="1">
      <c r="B596" s="68" t="s">
        <v>414</v>
      </c>
      <c r="C596" s="122">
        <f>L646</f>
        <v>0</v>
      </c>
      <c r="D596" s="503"/>
      <c r="E596" s="470"/>
      <c r="F596" s="470"/>
      <c r="G596" s="470"/>
      <c r="H596" s="473"/>
      <c r="I596" s="475"/>
      <c r="J596" s="462"/>
      <c r="K596" s="140"/>
      <c r="L596" s="64"/>
    </row>
    <row r="597" spans="1:15" ht="18" customHeight="1">
      <c r="B597" s="180"/>
      <c r="C597" s="205"/>
      <c r="D597" s="206"/>
      <c r="E597" s="181"/>
      <c r="F597" s="181"/>
      <c r="G597" s="181"/>
      <c r="H597" s="183"/>
      <c r="I597" s="184"/>
      <c r="J597" s="207"/>
      <c r="K597" s="182"/>
      <c r="L597" s="64"/>
    </row>
    <row r="598" spans="1:15" ht="14.25" thickBot="1">
      <c r="B598" s="64"/>
      <c r="C598" s="64"/>
      <c r="D598" s="64"/>
      <c r="E598" s="64"/>
      <c r="F598" s="64"/>
      <c r="G598" s="64"/>
      <c r="H598" s="64"/>
      <c r="I598" s="64"/>
      <c r="J598" s="64"/>
      <c r="K598" s="64"/>
      <c r="L598" s="64"/>
    </row>
    <row r="599" spans="1:15" ht="19.5" customHeight="1" thickBot="1">
      <c r="B599" s="64"/>
      <c r="C599" s="64"/>
      <c r="D599" s="64"/>
      <c r="E599" s="64"/>
      <c r="F599" s="289" t="s">
        <v>74</v>
      </c>
      <c r="G599" s="290"/>
      <c r="H599" s="290"/>
      <c r="I599" s="292"/>
      <c r="J599" s="293" t="s">
        <v>35</v>
      </c>
      <c r="K599" s="294"/>
      <c r="L599" s="295" t="s">
        <v>76</v>
      </c>
      <c r="M599" s="310"/>
      <c r="N599" s="310"/>
      <c r="O599" s="115"/>
    </row>
    <row r="600" spans="1:15" ht="18.75" customHeight="1" thickBot="1">
      <c r="B600" s="75" t="s">
        <v>31</v>
      </c>
      <c r="C600" s="76" t="s">
        <v>50</v>
      </c>
      <c r="D600" s="467" t="s">
        <v>51</v>
      </c>
      <c r="E600" s="468"/>
      <c r="F600" s="75" t="s">
        <v>52</v>
      </c>
      <c r="G600" s="76" t="s">
        <v>53</v>
      </c>
      <c r="H600" s="77" t="s">
        <v>21</v>
      </c>
      <c r="I600" s="75" t="s">
        <v>48</v>
      </c>
      <c r="J600" s="132" t="s">
        <v>407</v>
      </c>
      <c r="K600" s="296" t="s">
        <v>408</v>
      </c>
      <c r="L600" s="295" t="s">
        <v>48</v>
      </c>
      <c r="M600" s="295" t="s">
        <v>52</v>
      </c>
      <c r="N600" s="295" t="s">
        <v>53</v>
      </c>
      <c r="O600" s="295" t="s">
        <v>21</v>
      </c>
    </row>
    <row r="601" spans="1:15" ht="21" customHeight="1" thickBot="1">
      <c r="B601" s="78" t="s">
        <v>23</v>
      </c>
      <c r="C601" s="79"/>
      <c r="D601" s="467"/>
      <c r="E601" s="468"/>
      <c r="F601" s="80"/>
      <c r="G601" s="81"/>
      <c r="H601" s="82"/>
      <c r="I601" s="83">
        <f>I602+I646</f>
        <v>18466192</v>
      </c>
      <c r="J601" s="133"/>
      <c r="K601" s="133"/>
      <c r="L601" s="168">
        <f>L602+L646</f>
        <v>0</v>
      </c>
      <c r="M601" s="80"/>
      <c r="N601" s="81"/>
      <c r="O601" s="82"/>
    </row>
    <row r="602" spans="1:15" ht="21.75" customHeight="1" thickBot="1">
      <c r="A602" t="str">
        <f>B590&amp;"훈련비"</f>
        <v>10훈련비</v>
      </c>
      <c r="B602" s="99" t="s">
        <v>413</v>
      </c>
      <c r="C602" s="100" t="s">
        <v>23</v>
      </c>
      <c r="D602" s="500"/>
      <c r="E602" s="501"/>
      <c r="F602" s="101"/>
      <c r="G602" s="102"/>
      <c r="H602" s="103"/>
      <c r="I602" s="101">
        <f>I603+I604+I607+I611+I620+I629+I630+I634+I638+I642</f>
        <v>17166192</v>
      </c>
      <c r="J602" s="101">
        <f>J603+J604+J607+J611+J620+J629+J630+J634+J638+J642</f>
        <v>-17166192</v>
      </c>
      <c r="K602" s="101"/>
      <c r="L602" s="169">
        <f>L603+L604+L607+L611+L620+L629+L630+L634+L638+L642</f>
        <v>0</v>
      </c>
      <c r="M602" s="101"/>
      <c r="N602" s="102"/>
      <c r="O602" s="311"/>
    </row>
    <row r="603" spans="1:15" ht="14.25" thickBot="1">
      <c r="B603" s="105" t="s">
        <v>54</v>
      </c>
      <c r="C603" s="106" t="s">
        <v>13</v>
      </c>
      <c r="D603" s="476" t="s">
        <v>54</v>
      </c>
      <c r="E603" s="477"/>
      <c r="F603" s="280">
        <v>12506</v>
      </c>
      <c r="G603" s="281">
        <v>16</v>
      </c>
      <c r="H603" s="282">
        <v>2</v>
      </c>
      <c r="I603" s="144">
        <f>F603*G603*H603</f>
        <v>400192</v>
      </c>
      <c r="J603" s="144">
        <f>L603-I603</f>
        <v>-400192</v>
      </c>
      <c r="K603" s="144"/>
      <c r="L603" s="170">
        <f>M603*N603*O603</f>
        <v>0</v>
      </c>
      <c r="M603" s="312"/>
      <c r="N603" s="313">
        <v>30</v>
      </c>
      <c r="O603" s="314">
        <f>I590</f>
        <v>2</v>
      </c>
    </row>
    <row r="604" spans="1:15">
      <c r="B604" s="105" t="s">
        <v>55</v>
      </c>
      <c r="C604" s="107" t="s">
        <v>13</v>
      </c>
      <c r="D604" s="478"/>
      <c r="E604" s="479"/>
      <c r="F604" s="147"/>
      <c r="G604" s="148"/>
      <c r="H604" s="149"/>
      <c r="I604" s="147">
        <f t="shared" ref="I604" si="306">SUM(I605:I606)</f>
        <v>0</v>
      </c>
      <c r="J604" s="147">
        <f>SUM(J605:J606)</f>
        <v>0</v>
      </c>
      <c r="K604" s="147"/>
      <c r="L604" s="171">
        <f t="shared" ref="L604" si="307">SUM(L605:L606)</f>
        <v>0</v>
      </c>
      <c r="M604" s="315"/>
      <c r="N604" s="316"/>
      <c r="O604" s="317"/>
    </row>
    <row r="605" spans="1:15">
      <c r="B605" s="69"/>
      <c r="C605" s="70" t="s">
        <v>56</v>
      </c>
      <c r="D605" s="465"/>
      <c r="E605" s="466"/>
      <c r="F605" s="185"/>
      <c r="G605" s="186"/>
      <c r="H605" s="187"/>
      <c r="I605" s="142">
        <f>F605*G605*H605</f>
        <v>0</v>
      </c>
      <c r="J605" s="142">
        <f>L605-I605</f>
        <v>0</v>
      </c>
      <c r="K605" s="142"/>
      <c r="L605" s="172">
        <f>M605*N605*O605</f>
        <v>0</v>
      </c>
      <c r="M605" s="318"/>
      <c r="N605" s="319"/>
      <c r="O605" s="320"/>
    </row>
    <row r="606" spans="1:15" ht="14.25" thickBot="1">
      <c r="B606" s="71"/>
      <c r="C606" s="72"/>
      <c r="D606" s="480"/>
      <c r="E606" s="481"/>
      <c r="F606" s="188"/>
      <c r="G606" s="189"/>
      <c r="H606" s="190"/>
      <c r="I606" s="143">
        <f>F606*G606*H606</f>
        <v>0</v>
      </c>
      <c r="J606" s="143">
        <f>L606-I606</f>
        <v>0</v>
      </c>
      <c r="K606" s="143"/>
      <c r="L606" s="172">
        <f>M606*N606*O606</f>
        <v>0</v>
      </c>
      <c r="M606" s="321"/>
      <c r="N606" s="322"/>
      <c r="O606" s="323"/>
    </row>
    <row r="607" spans="1:15">
      <c r="B607" s="105" t="s">
        <v>57</v>
      </c>
      <c r="C607" s="107" t="s">
        <v>13</v>
      </c>
      <c r="D607" s="478"/>
      <c r="E607" s="479"/>
      <c r="F607" s="147"/>
      <c r="G607" s="148"/>
      <c r="H607" s="149"/>
      <c r="I607" s="147">
        <f t="shared" ref="I607" si="308">SUM(I608:I610)</f>
        <v>1800000</v>
      </c>
      <c r="J607" s="147">
        <f>SUM(J608:J610)</f>
        <v>-1800000</v>
      </c>
      <c r="K607" s="147"/>
      <c r="L607" s="171">
        <f t="shared" ref="L607" si="309">SUM(L608:L610)</f>
        <v>0</v>
      </c>
      <c r="M607" s="315"/>
      <c r="N607" s="316"/>
      <c r="O607" s="317"/>
    </row>
    <row r="608" spans="1:15">
      <c r="B608" s="69"/>
      <c r="C608" s="70" t="s">
        <v>56</v>
      </c>
      <c r="D608" s="465"/>
      <c r="E608" s="466"/>
      <c r="F608" s="185">
        <v>900000</v>
      </c>
      <c r="G608" s="186">
        <v>1</v>
      </c>
      <c r="H608" s="187">
        <v>2</v>
      </c>
      <c r="I608" s="142">
        <f t="shared" ref="I608:I610" si="310">F608*G608*H608</f>
        <v>1800000</v>
      </c>
      <c r="J608" s="142">
        <f>L608-I608</f>
        <v>-1800000</v>
      </c>
      <c r="K608" s="142"/>
      <c r="L608" s="172">
        <f>M608*N608*O608</f>
        <v>0</v>
      </c>
      <c r="M608" s="318"/>
      <c r="N608" s="319"/>
      <c r="O608" s="320"/>
    </row>
    <row r="609" spans="2:15">
      <c r="B609" s="69"/>
      <c r="C609" s="70"/>
      <c r="D609" s="465"/>
      <c r="E609" s="466"/>
      <c r="F609" s="185"/>
      <c r="G609" s="186"/>
      <c r="H609" s="187"/>
      <c r="I609" s="142">
        <f t="shared" si="310"/>
        <v>0</v>
      </c>
      <c r="J609" s="142">
        <f>L609-I609</f>
        <v>0</v>
      </c>
      <c r="K609" s="142"/>
      <c r="L609" s="172">
        <f t="shared" ref="L609:L610" si="311">M609*N609*O609</f>
        <v>0</v>
      </c>
      <c r="M609" s="318"/>
      <c r="N609" s="319"/>
      <c r="O609" s="320"/>
    </row>
    <row r="610" spans="2:15" ht="14.25" thickBot="1">
      <c r="B610" s="71"/>
      <c r="C610" s="72"/>
      <c r="D610" s="480"/>
      <c r="E610" s="481"/>
      <c r="F610" s="191"/>
      <c r="G610" s="192"/>
      <c r="H610" s="193"/>
      <c r="I610" s="143">
        <f t="shared" si="310"/>
        <v>0</v>
      </c>
      <c r="J610" s="143">
        <f>L610-I610</f>
        <v>0</v>
      </c>
      <c r="K610" s="143"/>
      <c r="L610" s="172">
        <f t="shared" si="311"/>
        <v>0</v>
      </c>
      <c r="M610" s="324"/>
      <c r="N610" s="325"/>
      <c r="O610" s="326"/>
    </row>
    <row r="611" spans="2:15">
      <c r="B611" s="105" t="s">
        <v>24</v>
      </c>
      <c r="C611" s="108" t="s">
        <v>13</v>
      </c>
      <c r="D611" s="506"/>
      <c r="E611" s="512"/>
      <c r="F611" s="151"/>
      <c r="G611" s="152"/>
      <c r="H611" s="153"/>
      <c r="I611" s="151">
        <f>I612+I616</f>
        <v>10000000</v>
      </c>
      <c r="J611" s="151">
        <f>J612+J616</f>
        <v>-10000000</v>
      </c>
      <c r="K611" s="151"/>
      <c r="L611" s="173">
        <f>L612+L616</f>
        <v>0</v>
      </c>
      <c r="M611" s="327"/>
      <c r="N611" s="328"/>
      <c r="O611" s="329"/>
    </row>
    <row r="612" spans="2:15">
      <c r="B612" s="73" t="s">
        <v>58</v>
      </c>
      <c r="C612" s="109" t="s">
        <v>13</v>
      </c>
      <c r="D612" s="513"/>
      <c r="E612" s="514"/>
      <c r="F612" s="154"/>
      <c r="G612" s="155"/>
      <c r="H612" s="156"/>
      <c r="I612" s="154">
        <f t="shared" ref="I612" si="312">SUM(I613:I615)</f>
        <v>2000000</v>
      </c>
      <c r="J612" s="154">
        <f>SUM(J613:J615)</f>
        <v>-2000000</v>
      </c>
      <c r="K612" s="154"/>
      <c r="L612" s="174">
        <f>SUM(L613:L615)</f>
        <v>0</v>
      </c>
      <c r="M612" s="330"/>
      <c r="N612" s="331"/>
      <c r="O612" s="332"/>
    </row>
    <row r="613" spans="2:15">
      <c r="B613" s="69"/>
      <c r="C613" s="194" t="s">
        <v>417</v>
      </c>
      <c r="D613" s="465" t="s">
        <v>83</v>
      </c>
      <c r="E613" s="466"/>
      <c r="F613" s="185">
        <v>100000</v>
      </c>
      <c r="G613" s="186">
        <v>10</v>
      </c>
      <c r="H613" s="187">
        <v>2</v>
      </c>
      <c r="I613" s="142">
        <f t="shared" ref="I613:I615" si="313">F613*G613*H613</f>
        <v>2000000</v>
      </c>
      <c r="J613" s="142">
        <f>L613-I613</f>
        <v>-2000000</v>
      </c>
      <c r="K613" s="142"/>
      <c r="L613" s="172">
        <f>M613*N613*O613</f>
        <v>0</v>
      </c>
      <c r="M613" s="318"/>
      <c r="N613" s="319"/>
      <c r="O613" s="320"/>
    </row>
    <row r="614" spans="2:15">
      <c r="B614" s="69"/>
      <c r="C614" s="194" t="s">
        <v>59</v>
      </c>
      <c r="D614" s="465" t="s">
        <v>84</v>
      </c>
      <c r="E614" s="466"/>
      <c r="F614" s="185"/>
      <c r="G614" s="186"/>
      <c r="H614" s="187"/>
      <c r="I614" s="142">
        <f t="shared" si="313"/>
        <v>0</v>
      </c>
      <c r="J614" s="142">
        <f>L614-I614</f>
        <v>0</v>
      </c>
      <c r="K614" s="142"/>
      <c r="L614" s="172">
        <f t="shared" ref="L614:L615" si="314">M614*N614*O614</f>
        <v>0</v>
      </c>
      <c r="M614" s="318"/>
      <c r="N614" s="319"/>
      <c r="O614" s="320"/>
    </row>
    <row r="615" spans="2:15" ht="14.25" thickBot="1">
      <c r="B615" s="74"/>
      <c r="C615" s="195" t="s">
        <v>59</v>
      </c>
      <c r="D615" s="517" t="s">
        <v>85</v>
      </c>
      <c r="E615" s="518"/>
      <c r="F615" s="191"/>
      <c r="G615" s="192"/>
      <c r="H615" s="193"/>
      <c r="I615" s="157">
        <f t="shared" si="313"/>
        <v>0</v>
      </c>
      <c r="J615" s="157">
        <f>L615-I615</f>
        <v>0</v>
      </c>
      <c r="K615" s="157"/>
      <c r="L615" s="172">
        <f t="shared" si="314"/>
        <v>0</v>
      </c>
      <c r="M615" s="324"/>
      <c r="N615" s="325"/>
      <c r="O615" s="326"/>
    </row>
    <row r="616" spans="2:15">
      <c r="B616" s="69" t="s">
        <v>60</v>
      </c>
      <c r="C616" s="110" t="s">
        <v>13</v>
      </c>
      <c r="D616" s="513"/>
      <c r="E616" s="514"/>
      <c r="F616" s="158"/>
      <c r="G616" s="159"/>
      <c r="H616" s="160"/>
      <c r="I616" s="161">
        <f t="shared" ref="I616" si="315">SUM(I617:I619)</f>
        <v>8000000</v>
      </c>
      <c r="J616" s="161">
        <f>SUM(J617:J619)</f>
        <v>-8000000</v>
      </c>
      <c r="K616" s="161"/>
      <c r="L616" s="175">
        <f>SUM(L617:L619)</f>
        <v>0</v>
      </c>
      <c r="M616" s="330"/>
      <c r="N616" s="331"/>
      <c r="O616" s="332"/>
    </row>
    <row r="617" spans="2:15">
      <c r="B617" s="69"/>
      <c r="C617" s="194" t="s">
        <v>418</v>
      </c>
      <c r="D617" s="465" t="s">
        <v>83</v>
      </c>
      <c r="E617" s="466"/>
      <c r="F617" s="185">
        <v>200000</v>
      </c>
      <c r="G617" s="186">
        <v>20</v>
      </c>
      <c r="H617" s="187">
        <v>2</v>
      </c>
      <c r="I617" s="142">
        <f t="shared" ref="I617:I619" si="316">F617*G617*H617</f>
        <v>8000000</v>
      </c>
      <c r="J617" s="142">
        <f>L617-I617</f>
        <v>-8000000</v>
      </c>
      <c r="K617" s="142"/>
      <c r="L617" s="172">
        <f>M617*N617*O617</f>
        <v>0</v>
      </c>
      <c r="M617" s="318"/>
      <c r="N617" s="319">
        <f>G590</f>
        <v>30</v>
      </c>
      <c r="O617" s="320">
        <f>I590</f>
        <v>2</v>
      </c>
    </row>
    <row r="618" spans="2:15">
      <c r="B618" s="69"/>
      <c r="C618" s="194" t="s">
        <v>59</v>
      </c>
      <c r="D618" s="465" t="s">
        <v>84</v>
      </c>
      <c r="E618" s="466"/>
      <c r="F618" s="185"/>
      <c r="G618" s="186"/>
      <c r="H618" s="187"/>
      <c r="I618" s="142">
        <f t="shared" si="316"/>
        <v>0</v>
      </c>
      <c r="J618" s="142"/>
      <c r="K618" s="142"/>
      <c r="L618" s="172">
        <f t="shared" ref="L618:L619" si="317">M618*N618*O618</f>
        <v>0</v>
      </c>
      <c r="M618" s="318"/>
      <c r="N618" s="319">
        <f>G590</f>
        <v>30</v>
      </c>
      <c r="O618" s="320">
        <f>I590</f>
        <v>2</v>
      </c>
    </row>
    <row r="619" spans="2:15" ht="14.25" thickBot="1">
      <c r="B619" s="71"/>
      <c r="C619" s="196" t="s">
        <v>59</v>
      </c>
      <c r="D619" s="517" t="s">
        <v>85</v>
      </c>
      <c r="E619" s="518"/>
      <c r="F619" s="185"/>
      <c r="G619" s="186"/>
      <c r="H619" s="187"/>
      <c r="I619" s="143">
        <f t="shared" si="316"/>
        <v>0</v>
      </c>
      <c r="J619" s="143">
        <f>L619-I619</f>
        <v>0</v>
      </c>
      <c r="K619" s="143"/>
      <c r="L619" s="172">
        <f t="shared" si="317"/>
        <v>0</v>
      </c>
      <c r="M619" s="318"/>
      <c r="N619" s="319"/>
      <c r="O619" s="320"/>
    </row>
    <row r="620" spans="2:15">
      <c r="B620" s="105" t="s">
        <v>61</v>
      </c>
      <c r="C620" s="108" t="s">
        <v>13</v>
      </c>
      <c r="D620" s="493"/>
      <c r="E620" s="494"/>
      <c r="F620" s="151"/>
      <c r="G620" s="152"/>
      <c r="H620" s="153"/>
      <c r="I620" s="151">
        <f>I621+I625</f>
        <v>160000</v>
      </c>
      <c r="J620" s="151">
        <f>J621+J625</f>
        <v>-160000</v>
      </c>
      <c r="K620" s="151"/>
      <c r="L620" s="173">
        <f>L621+L625</f>
        <v>0</v>
      </c>
      <c r="M620" s="327"/>
      <c r="N620" s="328"/>
      <c r="O620" s="329"/>
    </row>
    <row r="621" spans="2:15">
      <c r="B621" s="130" t="s">
        <v>25</v>
      </c>
      <c r="C621" s="131" t="s">
        <v>13</v>
      </c>
      <c r="D621" s="489"/>
      <c r="E621" s="490"/>
      <c r="F621" s="162"/>
      <c r="G621" s="163"/>
      <c r="H621" s="164"/>
      <c r="I621" s="162">
        <f>SUM(I622:I624)</f>
        <v>160000</v>
      </c>
      <c r="J621" s="162">
        <f>SUM(J622:J624)</f>
        <v>-160000</v>
      </c>
      <c r="K621" s="162"/>
      <c r="L621" s="176">
        <f>SUM(L622:L624)</f>
        <v>0</v>
      </c>
      <c r="M621" s="333"/>
      <c r="N621" s="334"/>
      <c r="O621" s="335"/>
    </row>
    <row r="622" spans="2:15">
      <c r="B622" s="69"/>
      <c r="C622" s="214" t="s">
        <v>417</v>
      </c>
      <c r="D622" s="487"/>
      <c r="E622" s="488"/>
      <c r="F622" s="197">
        <v>80000</v>
      </c>
      <c r="G622" s="198">
        <v>1</v>
      </c>
      <c r="H622" s="199">
        <v>2</v>
      </c>
      <c r="I622" s="165">
        <f t="shared" ref="I622:I624" si="318">F622*G622*H622</f>
        <v>160000</v>
      </c>
      <c r="J622" s="165">
        <f>L622-I622</f>
        <v>-160000</v>
      </c>
      <c r="K622" s="165"/>
      <c r="L622" s="177">
        <f>M622*N622*O622</f>
        <v>0</v>
      </c>
      <c r="M622" s="336"/>
      <c r="N622" s="337"/>
      <c r="O622" s="338"/>
    </row>
    <row r="623" spans="2:15">
      <c r="B623" s="69"/>
      <c r="C623" s="212"/>
      <c r="D623" s="465"/>
      <c r="E623" s="484"/>
      <c r="F623" s="185"/>
      <c r="G623" s="186"/>
      <c r="H623" s="187"/>
      <c r="I623" s="142">
        <f t="shared" si="318"/>
        <v>0</v>
      </c>
      <c r="J623" s="142">
        <f>L623-I623</f>
        <v>0</v>
      </c>
      <c r="K623" s="142"/>
      <c r="L623" s="177">
        <f t="shared" ref="L623:L624" si="319">M623*N623*O623</f>
        <v>0</v>
      </c>
      <c r="M623" s="318"/>
      <c r="N623" s="319"/>
      <c r="O623" s="320"/>
    </row>
    <row r="624" spans="2:15">
      <c r="B624" s="69"/>
      <c r="C624" s="213"/>
      <c r="D624" s="491"/>
      <c r="E624" s="492"/>
      <c r="F624" s="191"/>
      <c r="G624" s="192"/>
      <c r="H624" s="193"/>
      <c r="I624" s="150">
        <f t="shared" si="318"/>
        <v>0</v>
      </c>
      <c r="J624" s="150">
        <f>L624-I624</f>
        <v>0</v>
      </c>
      <c r="K624" s="150"/>
      <c r="L624" s="177">
        <f t="shared" si="319"/>
        <v>0</v>
      </c>
      <c r="M624" s="324"/>
      <c r="N624" s="325"/>
      <c r="O624" s="326"/>
    </row>
    <row r="625" spans="2:15">
      <c r="B625" s="130" t="s">
        <v>62</v>
      </c>
      <c r="C625" s="131" t="s">
        <v>13</v>
      </c>
      <c r="D625" s="489"/>
      <c r="E625" s="490"/>
      <c r="F625" s="162"/>
      <c r="G625" s="163"/>
      <c r="H625" s="164"/>
      <c r="I625" s="162">
        <f>SUM(I626:I628)</f>
        <v>0</v>
      </c>
      <c r="J625" s="162">
        <f>SUM(J626:J628)</f>
        <v>0</v>
      </c>
      <c r="K625" s="162"/>
      <c r="L625" s="176">
        <f>SUM(L626:L628)</f>
        <v>0</v>
      </c>
      <c r="M625" s="333"/>
      <c r="N625" s="334"/>
      <c r="O625" s="335"/>
    </row>
    <row r="626" spans="2:15">
      <c r="B626" s="69"/>
      <c r="C626" s="200"/>
      <c r="D626" s="487"/>
      <c r="E626" s="488"/>
      <c r="F626" s="197"/>
      <c r="G626" s="198"/>
      <c r="H626" s="199">
        <v>2</v>
      </c>
      <c r="I626" s="165">
        <f>F626*G626*H626</f>
        <v>0</v>
      </c>
      <c r="J626" s="165">
        <f>L626-I626</f>
        <v>0</v>
      </c>
      <c r="K626" s="165"/>
      <c r="L626" s="177">
        <f>M626*N626*O626</f>
        <v>0</v>
      </c>
      <c r="M626" s="336"/>
      <c r="N626" s="337"/>
      <c r="O626" s="338"/>
    </row>
    <row r="627" spans="2:15">
      <c r="B627" s="69"/>
      <c r="C627" s="201"/>
      <c r="D627" s="465"/>
      <c r="E627" s="484"/>
      <c r="F627" s="185"/>
      <c r="G627" s="186"/>
      <c r="H627" s="187"/>
      <c r="I627" s="142">
        <f t="shared" ref="I627:I628" si="320">F627*G627*H627</f>
        <v>0</v>
      </c>
      <c r="J627" s="142">
        <f>L627-I627</f>
        <v>0</v>
      </c>
      <c r="K627" s="142"/>
      <c r="L627" s="177">
        <f t="shared" ref="L627:L628" si="321">M627*N627*O627</f>
        <v>0</v>
      </c>
      <c r="M627" s="318"/>
      <c r="N627" s="319"/>
      <c r="O627" s="320"/>
    </row>
    <row r="628" spans="2:15" ht="14.25" thickBot="1">
      <c r="B628" s="71"/>
      <c r="C628" s="202"/>
      <c r="D628" s="480"/>
      <c r="E628" s="485"/>
      <c r="F628" s="188"/>
      <c r="G628" s="189"/>
      <c r="H628" s="190"/>
      <c r="I628" s="143">
        <f t="shared" si="320"/>
        <v>0</v>
      </c>
      <c r="J628" s="143">
        <f>L628-I628</f>
        <v>0</v>
      </c>
      <c r="K628" s="143"/>
      <c r="L628" s="177">
        <f t="shared" si="321"/>
        <v>0</v>
      </c>
      <c r="M628" s="321"/>
      <c r="N628" s="322"/>
      <c r="O628" s="323"/>
    </row>
    <row r="629" spans="2:15" ht="30.75" customHeight="1" thickBot="1">
      <c r="B629" s="283" t="s">
        <v>504</v>
      </c>
      <c r="C629" s="107" t="s">
        <v>13</v>
      </c>
      <c r="D629" s="508" t="s">
        <v>26</v>
      </c>
      <c r="E629" s="509"/>
      <c r="F629" s="208">
        <v>9000</v>
      </c>
      <c r="G629" s="209">
        <v>20</v>
      </c>
      <c r="H629" s="210">
        <v>2</v>
      </c>
      <c r="I629" s="147">
        <f>F629*G629*H629</f>
        <v>360000</v>
      </c>
      <c r="J629" s="147">
        <f>L629-I629</f>
        <v>-360000</v>
      </c>
      <c r="K629" s="147"/>
      <c r="L629" s="171">
        <f>M629*N629*O629</f>
        <v>0</v>
      </c>
      <c r="M629" s="339"/>
      <c r="N629" s="340">
        <f>H590</f>
        <v>20</v>
      </c>
      <c r="O629" s="341">
        <f>I590</f>
        <v>2</v>
      </c>
    </row>
    <row r="630" spans="2:15">
      <c r="B630" s="129" t="s">
        <v>28</v>
      </c>
      <c r="C630" s="106" t="s">
        <v>13</v>
      </c>
      <c r="D630" s="506"/>
      <c r="E630" s="507"/>
      <c r="F630" s="144"/>
      <c r="G630" s="145"/>
      <c r="H630" s="146"/>
      <c r="I630" s="144">
        <f t="shared" ref="I630" si="322">SUM(I631:I633)</f>
        <v>2400000</v>
      </c>
      <c r="J630" s="144">
        <f>SUM(J631:J633)</f>
        <v>-2400000</v>
      </c>
      <c r="K630" s="144"/>
      <c r="L630" s="170">
        <f t="shared" ref="L630" si="323">SUM(L631:L633)</f>
        <v>0</v>
      </c>
      <c r="M630" s="342"/>
      <c r="N630" s="343"/>
      <c r="O630" s="344"/>
    </row>
    <row r="631" spans="2:15">
      <c r="B631" s="69"/>
      <c r="C631" s="200"/>
      <c r="D631" s="487"/>
      <c r="E631" s="488"/>
      <c r="F631" s="197">
        <v>60000</v>
      </c>
      <c r="G631" s="198">
        <v>20</v>
      </c>
      <c r="H631" s="199">
        <v>2</v>
      </c>
      <c r="I631" s="165">
        <f t="shared" ref="I631:I632" si="324">F631*G631*H631</f>
        <v>2400000</v>
      </c>
      <c r="J631" s="165">
        <f>L631-I631</f>
        <v>-2400000</v>
      </c>
      <c r="K631" s="165"/>
      <c r="L631" s="177">
        <f>M631*N631*O631</f>
        <v>0</v>
      </c>
      <c r="M631" s="336"/>
      <c r="N631" s="337"/>
      <c r="O631" s="338"/>
    </row>
    <row r="632" spans="2:15">
      <c r="B632" s="69"/>
      <c r="C632" s="201"/>
      <c r="D632" s="465"/>
      <c r="E632" s="484"/>
      <c r="F632" s="185"/>
      <c r="G632" s="186"/>
      <c r="H632" s="187"/>
      <c r="I632" s="142">
        <f t="shared" si="324"/>
        <v>0</v>
      </c>
      <c r="J632" s="142">
        <f>L632-I632</f>
        <v>0</v>
      </c>
      <c r="K632" s="142"/>
      <c r="L632" s="177">
        <f t="shared" ref="L632:L633" si="325">M632*N632*O632</f>
        <v>0</v>
      </c>
      <c r="M632" s="318"/>
      <c r="N632" s="319"/>
      <c r="O632" s="320"/>
    </row>
    <row r="633" spans="2:15" ht="14.25" thickBot="1">
      <c r="B633" s="71"/>
      <c r="C633" s="202"/>
      <c r="D633" s="480"/>
      <c r="E633" s="485"/>
      <c r="F633" s="188"/>
      <c r="G633" s="189"/>
      <c r="H633" s="190"/>
      <c r="I633" s="143">
        <f>F633*G633*H633</f>
        <v>0</v>
      </c>
      <c r="J633" s="143">
        <f>L633-I633</f>
        <v>0</v>
      </c>
      <c r="K633" s="143"/>
      <c r="L633" s="177">
        <f t="shared" si="325"/>
        <v>0</v>
      </c>
      <c r="M633" s="321"/>
      <c r="N633" s="322"/>
      <c r="O633" s="323"/>
    </row>
    <row r="634" spans="2:15">
      <c r="B634" s="105" t="s">
        <v>29</v>
      </c>
      <c r="C634" s="107" t="s">
        <v>13</v>
      </c>
      <c r="D634" s="478" t="s">
        <v>29</v>
      </c>
      <c r="E634" s="486"/>
      <c r="F634" s="147"/>
      <c r="G634" s="148"/>
      <c r="H634" s="149"/>
      <c r="I634" s="147">
        <f t="shared" ref="I634" si="326">SUM(I635:I637)</f>
        <v>800000</v>
      </c>
      <c r="J634" s="147">
        <f>SUM(J635:J637)</f>
        <v>-800000</v>
      </c>
      <c r="K634" s="147"/>
      <c r="L634" s="171">
        <f t="shared" ref="L634" si="327">SUM(L635:L637)</f>
        <v>0</v>
      </c>
      <c r="M634" s="315"/>
      <c r="N634" s="316"/>
      <c r="O634" s="317">
        <f>I590</f>
        <v>2</v>
      </c>
    </row>
    <row r="635" spans="2:15">
      <c r="B635" s="69"/>
      <c r="C635" s="70" t="s">
        <v>63</v>
      </c>
      <c r="D635" s="465"/>
      <c r="E635" s="484"/>
      <c r="F635" s="185">
        <v>20000</v>
      </c>
      <c r="G635" s="186">
        <v>20</v>
      </c>
      <c r="H635" s="187">
        <v>2</v>
      </c>
      <c r="I635" s="142">
        <f t="shared" ref="I635:I637" si="328">F635*G635*H635</f>
        <v>800000</v>
      </c>
      <c r="J635" s="142">
        <f>L635-I635</f>
        <v>-800000</v>
      </c>
      <c r="K635" s="142"/>
      <c r="L635" s="172">
        <f>M635*N635*O635</f>
        <v>0</v>
      </c>
      <c r="M635" s="318"/>
      <c r="N635" s="319">
        <f>H590</f>
        <v>20</v>
      </c>
      <c r="O635" s="320">
        <f>I590</f>
        <v>2</v>
      </c>
    </row>
    <row r="636" spans="2:15">
      <c r="B636" s="69"/>
      <c r="C636" s="70" t="s">
        <v>64</v>
      </c>
      <c r="D636" s="465"/>
      <c r="E636" s="484"/>
      <c r="F636" s="185"/>
      <c r="G636" s="186"/>
      <c r="H636" s="187"/>
      <c r="I636" s="142">
        <f t="shared" si="328"/>
        <v>0</v>
      </c>
      <c r="J636" s="142">
        <f>L636-I636</f>
        <v>0</v>
      </c>
      <c r="K636" s="142"/>
      <c r="L636" s="172">
        <f t="shared" ref="L636:L637" si="329">M636*N636*O636</f>
        <v>0</v>
      </c>
      <c r="M636" s="318"/>
      <c r="N636" s="319"/>
      <c r="O636" s="320"/>
    </row>
    <row r="637" spans="2:15" ht="14.25" thickBot="1">
      <c r="B637" s="71"/>
      <c r="C637" s="72"/>
      <c r="D637" s="480"/>
      <c r="E637" s="485"/>
      <c r="F637" s="188"/>
      <c r="G637" s="189"/>
      <c r="H637" s="190"/>
      <c r="I637" s="143">
        <f t="shared" si="328"/>
        <v>0</v>
      </c>
      <c r="J637" s="143">
        <f>L637-I637</f>
        <v>0</v>
      </c>
      <c r="K637" s="143"/>
      <c r="L637" s="172">
        <f t="shared" si="329"/>
        <v>0</v>
      </c>
      <c r="M637" s="321"/>
      <c r="N637" s="322"/>
      <c r="O637" s="323"/>
    </row>
    <row r="638" spans="2:15">
      <c r="B638" s="129" t="s">
        <v>65</v>
      </c>
      <c r="C638" s="106" t="s">
        <v>13</v>
      </c>
      <c r="D638" s="506"/>
      <c r="E638" s="507"/>
      <c r="F638" s="144"/>
      <c r="G638" s="145"/>
      <c r="H638" s="146"/>
      <c r="I638" s="144">
        <f t="shared" ref="I638" si="330">SUM(I639:I641)</f>
        <v>120000</v>
      </c>
      <c r="J638" s="144">
        <f>SUM(J639:J641)</f>
        <v>-120000</v>
      </c>
      <c r="K638" s="144"/>
      <c r="L638" s="170">
        <f t="shared" ref="L638" si="331">SUM(L639:L641)</f>
        <v>0</v>
      </c>
      <c r="M638" s="342"/>
      <c r="N638" s="343"/>
      <c r="O638" s="344"/>
    </row>
    <row r="639" spans="2:15">
      <c r="B639" s="69"/>
      <c r="C639" s="211" t="s">
        <v>416</v>
      </c>
      <c r="D639" s="487"/>
      <c r="E639" s="488"/>
      <c r="F639" s="197">
        <v>3000</v>
      </c>
      <c r="G639" s="198">
        <v>20</v>
      </c>
      <c r="H639" s="199">
        <v>2</v>
      </c>
      <c r="I639" s="165">
        <f t="shared" ref="I639:I641" si="332">F639*G639*H639</f>
        <v>120000</v>
      </c>
      <c r="J639" s="165">
        <f>L639-I639</f>
        <v>-120000</v>
      </c>
      <c r="K639" s="165"/>
      <c r="L639" s="177">
        <f>M639*N639*O639</f>
        <v>0</v>
      </c>
      <c r="M639" s="336"/>
      <c r="N639" s="337">
        <f>H590</f>
        <v>20</v>
      </c>
      <c r="O639" s="338">
        <f>I590</f>
        <v>2</v>
      </c>
    </row>
    <row r="640" spans="2:15">
      <c r="B640" s="69"/>
      <c r="C640" s="70" t="s">
        <v>34</v>
      </c>
      <c r="D640" s="465"/>
      <c r="E640" s="484"/>
      <c r="F640" s="185"/>
      <c r="G640" s="186"/>
      <c r="H640" s="187"/>
      <c r="I640" s="142">
        <f t="shared" si="332"/>
        <v>0</v>
      </c>
      <c r="J640" s="142">
        <f>L640-I640</f>
        <v>0</v>
      </c>
      <c r="K640" s="142"/>
      <c r="L640" s="177">
        <f t="shared" ref="L640:L641" si="333">M640*N640*O640</f>
        <v>0</v>
      </c>
      <c r="M640" s="336"/>
      <c r="N640" s="319">
        <f>H590</f>
        <v>20</v>
      </c>
      <c r="O640" s="320">
        <f>I590</f>
        <v>2</v>
      </c>
    </row>
    <row r="641" spans="1:15" ht="14.25" thickBot="1">
      <c r="B641" s="71"/>
      <c r="C641" s="72"/>
      <c r="D641" s="480"/>
      <c r="E641" s="485"/>
      <c r="F641" s="188"/>
      <c r="G641" s="189"/>
      <c r="H641" s="190"/>
      <c r="I641" s="143">
        <f t="shared" si="332"/>
        <v>0</v>
      </c>
      <c r="J641" s="143">
        <f>L641-I641</f>
        <v>0</v>
      </c>
      <c r="K641" s="143"/>
      <c r="L641" s="177">
        <f t="shared" si="333"/>
        <v>0</v>
      </c>
      <c r="M641" s="321"/>
      <c r="N641" s="322"/>
      <c r="O641" s="323"/>
    </row>
    <row r="642" spans="1:15">
      <c r="B642" s="105" t="s">
        <v>66</v>
      </c>
      <c r="C642" s="107" t="s">
        <v>13</v>
      </c>
      <c r="D642" s="482">
        <f>I642/(I603+I604+I607+I611+I620+I629+I630+I634+I638)</f>
        <v>7.0198660963659287E-2</v>
      </c>
      <c r="E642" s="483"/>
      <c r="F642" s="147"/>
      <c r="G642" s="148"/>
      <c r="H642" s="149"/>
      <c r="I642" s="147">
        <f t="shared" ref="I642" si="334">SUM(I643:I645)</f>
        <v>1126000</v>
      </c>
      <c r="J642" s="147">
        <f>SUM(J643:J645)</f>
        <v>-1126000</v>
      </c>
      <c r="K642" s="147"/>
      <c r="L642" s="171">
        <f t="shared" ref="L642" si="335">SUM(L643:L645)</f>
        <v>0</v>
      </c>
      <c r="M642" s="315"/>
      <c r="N642" s="316"/>
      <c r="O642" s="317"/>
    </row>
    <row r="643" spans="1:15" ht="16.5" customHeight="1">
      <c r="B643" s="496" t="s">
        <v>79</v>
      </c>
      <c r="C643" s="70" t="s">
        <v>27</v>
      </c>
      <c r="D643" s="465"/>
      <c r="E643" s="484"/>
      <c r="F643" s="185">
        <v>33000</v>
      </c>
      <c r="G643" s="186">
        <v>1</v>
      </c>
      <c r="H643" s="187">
        <v>2</v>
      </c>
      <c r="I643" s="142">
        <f t="shared" ref="I643:I645" si="336">F643*G643*H643</f>
        <v>66000</v>
      </c>
      <c r="J643" s="142">
        <f>L643-I643</f>
        <v>-66000</v>
      </c>
      <c r="K643" s="142"/>
      <c r="L643" s="172">
        <f>M643*N643*O643</f>
        <v>0</v>
      </c>
      <c r="M643" s="318"/>
      <c r="N643" s="319">
        <f>H590</f>
        <v>20</v>
      </c>
      <c r="O643" s="320">
        <f>I590</f>
        <v>2</v>
      </c>
    </row>
    <row r="644" spans="1:15">
      <c r="B644" s="496"/>
      <c r="C644" s="70" t="s">
        <v>30</v>
      </c>
      <c r="D644" s="465"/>
      <c r="E644" s="484"/>
      <c r="F644" s="185">
        <v>30000</v>
      </c>
      <c r="G644" s="186">
        <v>1</v>
      </c>
      <c r="H644" s="187">
        <v>2</v>
      </c>
      <c r="I644" s="142">
        <f t="shared" si="336"/>
        <v>60000</v>
      </c>
      <c r="J644" s="142">
        <f>L644-I644</f>
        <v>-60000</v>
      </c>
      <c r="K644" s="142"/>
      <c r="L644" s="172">
        <f t="shared" ref="L644:L645" si="337">M644*N644*O644</f>
        <v>0</v>
      </c>
      <c r="M644" s="318"/>
      <c r="N644" s="319">
        <f>H590</f>
        <v>20</v>
      </c>
      <c r="O644" s="320">
        <f>I590</f>
        <v>2</v>
      </c>
    </row>
    <row r="645" spans="1:15" ht="19.5" customHeight="1" thickBot="1">
      <c r="B645" s="497"/>
      <c r="C645" s="72" t="s">
        <v>33</v>
      </c>
      <c r="D645" s="480"/>
      <c r="E645" s="485"/>
      <c r="F645" s="188">
        <v>500000</v>
      </c>
      <c r="G645" s="189">
        <v>1</v>
      </c>
      <c r="H645" s="190">
        <v>2</v>
      </c>
      <c r="I645" s="143">
        <f t="shared" si="336"/>
        <v>1000000</v>
      </c>
      <c r="J645" s="143">
        <f>L645-I645</f>
        <v>-1000000</v>
      </c>
      <c r="K645" s="143"/>
      <c r="L645" s="172">
        <f t="shared" si="337"/>
        <v>0</v>
      </c>
      <c r="M645" s="321"/>
      <c r="N645" s="322"/>
      <c r="O645" s="323"/>
    </row>
    <row r="646" spans="1:15" ht="18" customHeight="1">
      <c r="B646" s="124" t="s">
        <v>412</v>
      </c>
      <c r="C646" s="125" t="s">
        <v>23</v>
      </c>
      <c r="D646" s="510"/>
      <c r="E646" s="511"/>
      <c r="F646" s="126"/>
      <c r="G646" s="127"/>
      <c r="H646" s="128"/>
      <c r="I646" s="126">
        <f>SUM(I647:I650)</f>
        <v>1300000</v>
      </c>
      <c r="J646" s="126">
        <f>SUM(J647:J650)</f>
        <v>-1300000</v>
      </c>
      <c r="K646" s="126"/>
      <c r="L646" s="178">
        <f>SUM(L647:L650)</f>
        <v>0</v>
      </c>
      <c r="M646" s="345"/>
      <c r="N646" s="346"/>
      <c r="O646" s="347"/>
    </row>
    <row r="647" spans="1:15">
      <c r="A647" t="str">
        <f>B590&amp;"식비"</f>
        <v>10식비</v>
      </c>
      <c r="B647" s="111"/>
      <c r="C647" s="110" t="s">
        <v>67</v>
      </c>
      <c r="D647" s="487"/>
      <c r="E647" s="488"/>
      <c r="F647" s="197">
        <v>15000</v>
      </c>
      <c r="G647" s="198">
        <v>20</v>
      </c>
      <c r="H647" s="199">
        <v>2</v>
      </c>
      <c r="I647" s="161">
        <f t="shared" ref="I647:I650" si="338">F647*G647*H647</f>
        <v>600000</v>
      </c>
      <c r="J647" s="161">
        <f>L647-I647</f>
        <v>-600000</v>
      </c>
      <c r="K647" s="161"/>
      <c r="L647" s="175">
        <f>M647*N647*O647</f>
        <v>0</v>
      </c>
      <c r="M647" s="336"/>
      <c r="N647" s="337">
        <f>H590</f>
        <v>20</v>
      </c>
      <c r="O647" s="338">
        <f>I590</f>
        <v>2</v>
      </c>
    </row>
    <row r="648" spans="1:15">
      <c r="A648" t="str">
        <f>B590&amp;"숙박비"</f>
        <v>10숙박비</v>
      </c>
      <c r="B648" s="111"/>
      <c r="C648" s="112" t="s">
        <v>80</v>
      </c>
      <c r="D648" s="465"/>
      <c r="E648" s="484"/>
      <c r="F648" s="191"/>
      <c r="G648" s="192"/>
      <c r="H648" s="193"/>
      <c r="I648" s="166">
        <f t="shared" si="338"/>
        <v>0</v>
      </c>
      <c r="J648" s="166">
        <f>L648-I648</f>
        <v>0</v>
      </c>
      <c r="K648" s="166"/>
      <c r="L648" s="175">
        <f t="shared" ref="L648:L650" si="339">M648*N648*O648</f>
        <v>0</v>
      </c>
      <c r="M648" s="324"/>
      <c r="N648" s="325"/>
      <c r="O648" s="326"/>
    </row>
    <row r="649" spans="1:15">
      <c r="A649" t="str">
        <f>B590&amp;"수당"</f>
        <v>10수당</v>
      </c>
      <c r="B649" s="111"/>
      <c r="C649" s="112" t="s">
        <v>20</v>
      </c>
      <c r="D649" s="203"/>
      <c r="E649" s="204"/>
      <c r="F649" s="191">
        <v>300000</v>
      </c>
      <c r="G649" s="192">
        <v>1</v>
      </c>
      <c r="H649" s="193">
        <v>1</v>
      </c>
      <c r="I649" s="166">
        <f t="shared" si="338"/>
        <v>300000</v>
      </c>
      <c r="J649" s="166">
        <f>L649-I649</f>
        <v>-300000</v>
      </c>
      <c r="K649" s="166"/>
      <c r="L649" s="175">
        <f t="shared" si="339"/>
        <v>0</v>
      </c>
      <c r="M649" s="324"/>
      <c r="N649" s="325"/>
      <c r="O649" s="326"/>
    </row>
    <row r="650" spans="1:15" ht="14.25" thickBot="1">
      <c r="A650" t="str">
        <f>B590&amp;"임금"</f>
        <v>10임금</v>
      </c>
      <c r="B650" s="113"/>
      <c r="C650" s="114" t="s">
        <v>81</v>
      </c>
      <c r="D650" s="480"/>
      <c r="E650" s="485"/>
      <c r="F650" s="188">
        <v>400000</v>
      </c>
      <c r="G650" s="189">
        <v>1</v>
      </c>
      <c r="H650" s="190">
        <v>1</v>
      </c>
      <c r="I650" s="167">
        <f t="shared" si="338"/>
        <v>400000</v>
      </c>
      <c r="J650" s="167">
        <f>L650-I650</f>
        <v>-400000</v>
      </c>
      <c r="K650" s="167"/>
      <c r="L650" s="179">
        <f t="shared" si="339"/>
        <v>0</v>
      </c>
      <c r="M650" s="321"/>
      <c r="N650" s="322">
        <f>H590</f>
        <v>20</v>
      </c>
      <c r="O650" s="323">
        <f>I590</f>
        <v>2</v>
      </c>
    </row>
    <row r="651" spans="1:15" ht="37.9" customHeight="1">
      <c r="B651" s="362" t="s">
        <v>533</v>
      </c>
      <c r="C651" s="363" t="s">
        <v>532</v>
      </c>
      <c r="D651" s="362"/>
      <c r="E651" s="362" t="s">
        <v>529</v>
      </c>
      <c r="F651" s="362"/>
      <c r="G651" s="362" t="s">
        <v>528</v>
      </c>
      <c r="H651" s="362"/>
      <c r="I651" s="362" t="s">
        <v>534</v>
      </c>
      <c r="J651" s="362"/>
      <c r="K651" s="362" t="s">
        <v>535</v>
      </c>
      <c r="L651" s="362"/>
    </row>
    <row r="652" spans="1:15" ht="37.9" customHeight="1">
      <c r="B652" s="362" t="s">
        <v>533</v>
      </c>
      <c r="C652" s="363" t="s">
        <v>532</v>
      </c>
      <c r="D652" s="362"/>
      <c r="E652" s="362" t="s">
        <v>529</v>
      </c>
      <c r="F652" s="362"/>
      <c r="G652" s="362" t="s">
        <v>528</v>
      </c>
      <c r="H652" s="362"/>
      <c r="I652" s="362" t="s">
        <v>534</v>
      </c>
      <c r="J652" s="362"/>
      <c r="K652" s="362" t="s">
        <v>535</v>
      </c>
      <c r="L652" s="362"/>
    </row>
    <row r="653" spans="1:15" ht="37.9" customHeight="1" thickBot="1">
      <c r="B653" s="362" t="s">
        <v>533</v>
      </c>
      <c r="C653" s="363" t="s">
        <v>532</v>
      </c>
      <c r="D653" s="362"/>
      <c r="E653" s="362"/>
      <c r="F653" s="362"/>
      <c r="G653" s="362"/>
      <c r="H653" s="362"/>
      <c r="I653" s="362"/>
      <c r="J653" s="362"/>
      <c r="K653" s="362"/>
    </row>
    <row r="654" spans="1:15" ht="33.75" customHeight="1">
      <c r="B654" s="123" t="s">
        <v>68</v>
      </c>
      <c r="C654" s="515" t="s">
        <v>42</v>
      </c>
      <c r="D654" s="515"/>
      <c r="E654" s="96" t="s">
        <v>409</v>
      </c>
      <c r="F654" s="96" t="s">
        <v>43</v>
      </c>
      <c r="G654" s="96" t="s">
        <v>44</v>
      </c>
      <c r="H654" s="96" t="s">
        <v>45</v>
      </c>
      <c r="I654" s="96" t="s">
        <v>46</v>
      </c>
      <c r="J654" s="96" t="s">
        <v>47</v>
      </c>
      <c r="K654" s="135"/>
      <c r="L654" s="65"/>
    </row>
    <row r="655" spans="1:15" ht="24.75" customHeight="1" thickBot="1">
      <c r="B655" s="288">
        <f>B590+1</f>
        <v>11</v>
      </c>
      <c r="C655" s="516" t="s">
        <v>419</v>
      </c>
      <c r="D655" s="516"/>
      <c r="E655" s="141" t="s">
        <v>410</v>
      </c>
      <c r="F655" s="141">
        <v>3</v>
      </c>
      <c r="G655" s="215">
        <v>30</v>
      </c>
      <c r="H655" s="141">
        <v>20</v>
      </c>
      <c r="I655" s="141">
        <v>2</v>
      </c>
      <c r="J655" s="104">
        <f>H655*I655</f>
        <v>40</v>
      </c>
      <c r="K655" s="136"/>
      <c r="L655" s="66"/>
    </row>
    <row r="656" spans="1:15" ht="14.25" thickBot="1">
      <c r="B656" s="64"/>
      <c r="C656" s="64"/>
      <c r="D656" s="64"/>
      <c r="E656" s="64"/>
      <c r="F656" s="64"/>
      <c r="G656" s="64"/>
      <c r="H656" s="64"/>
      <c r="I656" s="64"/>
      <c r="J656" s="64"/>
      <c r="K656" s="137"/>
      <c r="L656" s="64"/>
    </row>
    <row r="657" spans="1:15" ht="18.75" customHeight="1">
      <c r="B657" s="504" t="s">
        <v>78</v>
      </c>
      <c r="C657" s="505"/>
      <c r="D657" s="505"/>
      <c r="E657" s="463" t="s">
        <v>404</v>
      </c>
      <c r="F657" s="505"/>
      <c r="G657" s="498" t="s">
        <v>82</v>
      </c>
      <c r="H657" s="463" t="s">
        <v>405</v>
      </c>
      <c r="I657" s="463" t="s">
        <v>406</v>
      </c>
      <c r="J657" s="459" t="s">
        <v>403</v>
      </c>
      <c r="K657" s="138"/>
      <c r="L657" s="64"/>
    </row>
    <row r="658" spans="1:15" ht="47.25" customHeight="1">
      <c r="B658" s="97" t="s">
        <v>22</v>
      </c>
      <c r="C658" s="98" t="s">
        <v>23</v>
      </c>
      <c r="D658" s="216" t="s">
        <v>420</v>
      </c>
      <c r="E658" s="464"/>
      <c r="F658" s="464"/>
      <c r="G658" s="499"/>
      <c r="H658" s="464"/>
      <c r="I658" s="464"/>
      <c r="J658" s="460"/>
      <c r="K658" s="139"/>
      <c r="L658" s="64"/>
    </row>
    <row r="659" spans="1:15" ht="18" customHeight="1">
      <c r="B659" s="67" t="s">
        <v>23</v>
      </c>
      <c r="C659" s="121">
        <f>SUM(C660:C661)</f>
        <v>0</v>
      </c>
      <c r="D659" s="502">
        <f>ROUNDDOWN(C660/G655/J655,0)</f>
        <v>0</v>
      </c>
      <c r="E659" s="469" t="s">
        <v>438</v>
      </c>
      <c r="F659" s="469"/>
      <c r="G659" s="469">
        <v>6</v>
      </c>
      <c r="H659" s="471">
        <v>190306</v>
      </c>
      <c r="I659" s="474">
        <v>6850</v>
      </c>
      <c r="J659" s="461">
        <f>D659/I659</f>
        <v>0</v>
      </c>
      <c r="K659" s="140"/>
      <c r="L659" s="64"/>
    </row>
    <row r="660" spans="1:15" ht="18" customHeight="1">
      <c r="B660" s="67" t="s">
        <v>415</v>
      </c>
      <c r="C660" s="121">
        <f>L667</f>
        <v>0</v>
      </c>
      <c r="D660" s="502"/>
      <c r="E660" s="469"/>
      <c r="F660" s="469"/>
      <c r="G660" s="469"/>
      <c r="H660" s="472"/>
      <c r="I660" s="474"/>
      <c r="J660" s="461"/>
      <c r="K660" s="140"/>
      <c r="L660" s="64"/>
    </row>
    <row r="661" spans="1:15" ht="18" customHeight="1" thickBot="1">
      <c r="B661" s="68" t="s">
        <v>414</v>
      </c>
      <c r="C661" s="122">
        <f>L711</f>
        <v>0</v>
      </c>
      <c r="D661" s="503"/>
      <c r="E661" s="470"/>
      <c r="F661" s="470"/>
      <c r="G661" s="470"/>
      <c r="H661" s="473"/>
      <c r="I661" s="475"/>
      <c r="J661" s="462"/>
      <c r="K661" s="140"/>
      <c r="L661" s="64"/>
    </row>
    <row r="662" spans="1:15" ht="18" customHeight="1">
      <c r="B662" s="180"/>
      <c r="C662" s="205"/>
      <c r="D662" s="206"/>
      <c r="E662" s="181"/>
      <c r="F662" s="181"/>
      <c r="G662" s="181"/>
      <c r="H662" s="183"/>
      <c r="I662" s="184"/>
      <c r="J662" s="207"/>
      <c r="K662" s="182"/>
      <c r="L662" s="64"/>
    </row>
    <row r="663" spans="1:15" ht="14.25" thickBot="1">
      <c r="B663" s="64"/>
      <c r="C663" s="64"/>
      <c r="D663" s="64"/>
      <c r="E663" s="64"/>
      <c r="F663" s="64"/>
      <c r="G663" s="64"/>
      <c r="H663" s="64"/>
      <c r="I663" s="64"/>
      <c r="J663" s="64"/>
      <c r="K663" s="64"/>
      <c r="L663" s="64"/>
    </row>
    <row r="664" spans="1:15" ht="19.5" customHeight="1" thickBot="1">
      <c r="B664" s="64"/>
      <c r="C664" s="64"/>
      <c r="D664" s="64"/>
      <c r="E664" s="64"/>
      <c r="F664" s="289" t="s">
        <v>74</v>
      </c>
      <c r="G664" s="290"/>
      <c r="H664" s="290"/>
      <c r="I664" s="292"/>
      <c r="J664" s="293" t="s">
        <v>35</v>
      </c>
      <c r="K664" s="294"/>
      <c r="L664" s="295" t="s">
        <v>76</v>
      </c>
      <c r="M664" s="310"/>
      <c r="N664" s="310"/>
      <c r="O664" s="115"/>
    </row>
    <row r="665" spans="1:15" ht="18.75" customHeight="1" thickBot="1">
      <c r="B665" s="75" t="s">
        <v>31</v>
      </c>
      <c r="C665" s="76" t="s">
        <v>50</v>
      </c>
      <c r="D665" s="467" t="s">
        <v>51</v>
      </c>
      <c r="E665" s="468"/>
      <c r="F665" s="75" t="s">
        <v>52</v>
      </c>
      <c r="G665" s="76" t="s">
        <v>53</v>
      </c>
      <c r="H665" s="77" t="s">
        <v>21</v>
      </c>
      <c r="I665" s="75" t="s">
        <v>48</v>
      </c>
      <c r="J665" s="132" t="s">
        <v>407</v>
      </c>
      <c r="K665" s="296" t="s">
        <v>408</v>
      </c>
      <c r="L665" s="295" t="s">
        <v>48</v>
      </c>
      <c r="M665" s="295" t="s">
        <v>52</v>
      </c>
      <c r="N665" s="295" t="s">
        <v>53</v>
      </c>
      <c r="O665" s="295" t="s">
        <v>21</v>
      </c>
    </row>
    <row r="666" spans="1:15" ht="21" customHeight="1" thickBot="1">
      <c r="B666" s="78" t="s">
        <v>23</v>
      </c>
      <c r="C666" s="79"/>
      <c r="D666" s="467"/>
      <c r="E666" s="468"/>
      <c r="F666" s="80"/>
      <c r="G666" s="81"/>
      <c r="H666" s="82"/>
      <c r="I666" s="83">
        <f>I667+I711</f>
        <v>18466192</v>
      </c>
      <c r="J666" s="133"/>
      <c r="K666" s="133"/>
      <c r="L666" s="168">
        <f>L667+L711</f>
        <v>0</v>
      </c>
      <c r="M666" s="80"/>
      <c r="N666" s="81"/>
      <c r="O666" s="82"/>
    </row>
    <row r="667" spans="1:15" ht="21.75" customHeight="1" thickBot="1">
      <c r="A667" t="str">
        <f>B655&amp;"훈련비"</f>
        <v>11훈련비</v>
      </c>
      <c r="B667" s="99" t="s">
        <v>413</v>
      </c>
      <c r="C667" s="100" t="s">
        <v>23</v>
      </c>
      <c r="D667" s="500"/>
      <c r="E667" s="501"/>
      <c r="F667" s="101"/>
      <c r="G667" s="102"/>
      <c r="H667" s="103"/>
      <c r="I667" s="101">
        <f>I668+I669+I672+I676+I685+I694+I695+I699+I703+I707</f>
        <v>17166192</v>
      </c>
      <c r="J667" s="101">
        <f>J668+J669+J672+J676+J685+J694+J695+J699+J703+J707</f>
        <v>-17166192</v>
      </c>
      <c r="K667" s="101"/>
      <c r="L667" s="169">
        <f>L668+L669+L672+L676+L685+L694+L695+L699+L703+L707</f>
        <v>0</v>
      </c>
      <c r="M667" s="101"/>
      <c r="N667" s="102"/>
      <c r="O667" s="311"/>
    </row>
    <row r="668" spans="1:15" ht="14.25" thickBot="1">
      <c r="B668" s="105" t="s">
        <v>54</v>
      </c>
      <c r="C668" s="106" t="s">
        <v>13</v>
      </c>
      <c r="D668" s="476" t="s">
        <v>54</v>
      </c>
      <c r="E668" s="477"/>
      <c r="F668" s="280">
        <v>12506</v>
      </c>
      <c r="G668" s="281">
        <v>16</v>
      </c>
      <c r="H668" s="282">
        <v>2</v>
      </c>
      <c r="I668" s="144">
        <f>F668*G668*H668</f>
        <v>400192</v>
      </c>
      <c r="J668" s="144">
        <f>L668-I668</f>
        <v>-400192</v>
      </c>
      <c r="K668" s="144"/>
      <c r="L668" s="170">
        <f>M668*N668*O668</f>
        <v>0</v>
      </c>
      <c r="M668" s="312"/>
      <c r="N668" s="313">
        <v>30</v>
      </c>
      <c r="O668" s="314">
        <f>I655</f>
        <v>2</v>
      </c>
    </row>
    <row r="669" spans="1:15">
      <c r="B669" s="105" t="s">
        <v>55</v>
      </c>
      <c r="C669" s="107" t="s">
        <v>13</v>
      </c>
      <c r="D669" s="478"/>
      <c r="E669" s="479"/>
      <c r="F669" s="147"/>
      <c r="G669" s="148"/>
      <c r="H669" s="149"/>
      <c r="I669" s="147">
        <f t="shared" ref="I669" si="340">SUM(I670:I671)</f>
        <v>0</v>
      </c>
      <c r="J669" s="147">
        <f>SUM(J670:J671)</f>
        <v>0</v>
      </c>
      <c r="K669" s="147"/>
      <c r="L669" s="171">
        <f t="shared" ref="L669" si="341">SUM(L670:L671)</f>
        <v>0</v>
      </c>
      <c r="M669" s="315"/>
      <c r="N669" s="316"/>
      <c r="O669" s="317"/>
    </row>
    <row r="670" spans="1:15">
      <c r="B670" s="69"/>
      <c r="C670" s="70" t="s">
        <v>56</v>
      </c>
      <c r="D670" s="465"/>
      <c r="E670" s="466"/>
      <c r="F670" s="185"/>
      <c r="G670" s="186"/>
      <c r="H670" s="187"/>
      <c r="I670" s="142">
        <f>F670*G670*H670</f>
        <v>0</v>
      </c>
      <c r="J670" s="142">
        <f>L670-I670</f>
        <v>0</v>
      </c>
      <c r="K670" s="142"/>
      <c r="L670" s="172">
        <f>M670*N670*O670</f>
        <v>0</v>
      </c>
      <c r="M670" s="318"/>
      <c r="N670" s="319"/>
      <c r="O670" s="320"/>
    </row>
    <row r="671" spans="1:15" ht="14.25" thickBot="1">
      <c r="B671" s="71"/>
      <c r="C671" s="72"/>
      <c r="D671" s="480"/>
      <c r="E671" s="481"/>
      <c r="F671" s="188"/>
      <c r="G671" s="189"/>
      <c r="H671" s="190"/>
      <c r="I671" s="143">
        <f>F671*G671*H671</f>
        <v>0</v>
      </c>
      <c r="J671" s="143">
        <f>L671-I671</f>
        <v>0</v>
      </c>
      <c r="K671" s="143"/>
      <c r="L671" s="172">
        <f>M671*N671*O671</f>
        <v>0</v>
      </c>
      <c r="M671" s="321"/>
      <c r="N671" s="322"/>
      <c r="O671" s="323"/>
    </row>
    <row r="672" spans="1:15">
      <c r="B672" s="105" t="s">
        <v>57</v>
      </c>
      <c r="C672" s="107" t="s">
        <v>13</v>
      </c>
      <c r="D672" s="478"/>
      <c r="E672" s="479"/>
      <c r="F672" s="147"/>
      <c r="G672" s="148"/>
      <c r="H672" s="149"/>
      <c r="I672" s="147">
        <f t="shared" ref="I672" si="342">SUM(I673:I675)</f>
        <v>1800000</v>
      </c>
      <c r="J672" s="147">
        <f>SUM(J673:J675)</f>
        <v>-1800000</v>
      </c>
      <c r="K672" s="147"/>
      <c r="L672" s="171">
        <f t="shared" ref="L672" si="343">SUM(L673:L675)</f>
        <v>0</v>
      </c>
      <c r="M672" s="315"/>
      <c r="N672" s="316"/>
      <c r="O672" s="317"/>
    </row>
    <row r="673" spans="2:15">
      <c r="B673" s="69"/>
      <c r="C673" s="70" t="s">
        <v>56</v>
      </c>
      <c r="D673" s="465"/>
      <c r="E673" s="466"/>
      <c r="F673" s="185">
        <v>900000</v>
      </c>
      <c r="G673" s="186">
        <v>1</v>
      </c>
      <c r="H673" s="187">
        <v>2</v>
      </c>
      <c r="I673" s="142">
        <f t="shared" ref="I673:I675" si="344">F673*G673*H673</f>
        <v>1800000</v>
      </c>
      <c r="J673" s="142">
        <f>L673-I673</f>
        <v>-1800000</v>
      </c>
      <c r="K673" s="142"/>
      <c r="L673" s="172">
        <f>M673*N673*O673</f>
        <v>0</v>
      </c>
      <c r="M673" s="318"/>
      <c r="N673" s="319"/>
      <c r="O673" s="320"/>
    </row>
    <row r="674" spans="2:15">
      <c r="B674" s="69"/>
      <c r="C674" s="70"/>
      <c r="D674" s="465"/>
      <c r="E674" s="466"/>
      <c r="F674" s="185"/>
      <c r="G674" s="186"/>
      <c r="H674" s="187"/>
      <c r="I674" s="142">
        <f t="shared" si="344"/>
        <v>0</v>
      </c>
      <c r="J674" s="142">
        <f>L674-I674</f>
        <v>0</v>
      </c>
      <c r="K674" s="142"/>
      <c r="L674" s="172">
        <f t="shared" ref="L674:L675" si="345">M674*N674*O674</f>
        <v>0</v>
      </c>
      <c r="M674" s="318"/>
      <c r="N674" s="319"/>
      <c r="O674" s="320"/>
    </row>
    <row r="675" spans="2:15" ht="14.25" thickBot="1">
      <c r="B675" s="71"/>
      <c r="C675" s="72"/>
      <c r="D675" s="480"/>
      <c r="E675" s="481"/>
      <c r="F675" s="191"/>
      <c r="G675" s="192"/>
      <c r="H675" s="193"/>
      <c r="I675" s="143">
        <f t="shared" si="344"/>
        <v>0</v>
      </c>
      <c r="J675" s="143">
        <f>L675-I675</f>
        <v>0</v>
      </c>
      <c r="K675" s="143"/>
      <c r="L675" s="172">
        <f t="shared" si="345"/>
        <v>0</v>
      </c>
      <c r="M675" s="324"/>
      <c r="N675" s="325"/>
      <c r="O675" s="326"/>
    </row>
    <row r="676" spans="2:15">
      <c r="B676" s="105" t="s">
        <v>24</v>
      </c>
      <c r="C676" s="108" t="s">
        <v>13</v>
      </c>
      <c r="D676" s="506"/>
      <c r="E676" s="512"/>
      <c r="F676" s="151"/>
      <c r="G676" s="152"/>
      <c r="H676" s="153"/>
      <c r="I676" s="151">
        <f>I677+I681</f>
        <v>10000000</v>
      </c>
      <c r="J676" s="151">
        <f>J677+J681</f>
        <v>-10000000</v>
      </c>
      <c r="K676" s="151"/>
      <c r="L676" s="173">
        <f>L677+L681</f>
        <v>0</v>
      </c>
      <c r="M676" s="327"/>
      <c r="N676" s="328"/>
      <c r="O676" s="329"/>
    </row>
    <row r="677" spans="2:15">
      <c r="B677" s="73" t="s">
        <v>58</v>
      </c>
      <c r="C677" s="109" t="s">
        <v>13</v>
      </c>
      <c r="D677" s="513"/>
      <c r="E677" s="514"/>
      <c r="F677" s="154"/>
      <c r="G677" s="155"/>
      <c r="H677" s="156"/>
      <c r="I677" s="154">
        <f t="shared" ref="I677" si="346">SUM(I678:I680)</f>
        <v>2000000</v>
      </c>
      <c r="J677" s="154">
        <f>SUM(J678:J680)</f>
        <v>-2000000</v>
      </c>
      <c r="K677" s="154"/>
      <c r="L677" s="174">
        <f>SUM(L678:L680)</f>
        <v>0</v>
      </c>
      <c r="M677" s="330"/>
      <c r="N677" s="331"/>
      <c r="O677" s="332"/>
    </row>
    <row r="678" spans="2:15">
      <c r="B678" s="69"/>
      <c r="C678" s="194" t="s">
        <v>417</v>
      </c>
      <c r="D678" s="465" t="s">
        <v>83</v>
      </c>
      <c r="E678" s="466"/>
      <c r="F678" s="185">
        <v>100000</v>
      </c>
      <c r="G678" s="186">
        <v>10</v>
      </c>
      <c r="H678" s="187">
        <v>2</v>
      </c>
      <c r="I678" s="142">
        <f t="shared" ref="I678:I680" si="347">F678*G678*H678</f>
        <v>2000000</v>
      </c>
      <c r="J678" s="142">
        <f>L678-I678</f>
        <v>-2000000</v>
      </c>
      <c r="K678" s="142"/>
      <c r="L678" s="172">
        <f>M678*N678*O678</f>
        <v>0</v>
      </c>
      <c r="M678" s="318"/>
      <c r="N678" s="319"/>
      <c r="O678" s="320"/>
    </row>
    <row r="679" spans="2:15">
      <c r="B679" s="69"/>
      <c r="C679" s="194" t="s">
        <v>59</v>
      </c>
      <c r="D679" s="465" t="s">
        <v>84</v>
      </c>
      <c r="E679" s="466"/>
      <c r="F679" s="185"/>
      <c r="G679" s="186"/>
      <c r="H679" s="187"/>
      <c r="I679" s="142">
        <f t="shared" si="347"/>
        <v>0</v>
      </c>
      <c r="J679" s="142">
        <f>L679-I679</f>
        <v>0</v>
      </c>
      <c r="K679" s="142"/>
      <c r="L679" s="172">
        <f t="shared" ref="L679:L680" si="348">M679*N679*O679</f>
        <v>0</v>
      </c>
      <c r="M679" s="318"/>
      <c r="N679" s="319"/>
      <c r="O679" s="320"/>
    </row>
    <row r="680" spans="2:15" ht="14.25" thickBot="1">
      <c r="B680" s="74"/>
      <c r="C680" s="195" t="s">
        <v>59</v>
      </c>
      <c r="D680" s="517" t="s">
        <v>85</v>
      </c>
      <c r="E680" s="518"/>
      <c r="F680" s="191"/>
      <c r="G680" s="192"/>
      <c r="H680" s="193"/>
      <c r="I680" s="157">
        <f t="shared" si="347"/>
        <v>0</v>
      </c>
      <c r="J680" s="157">
        <f>L680-I680</f>
        <v>0</v>
      </c>
      <c r="K680" s="157"/>
      <c r="L680" s="172">
        <f t="shared" si="348"/>
        <v>0</v>
      </c>
      <c r="M680" s="324"/>
      <c r="N680" s="325"/>
      <c r="O680" s="326"/>
    </row>
    <row r="681" spans="2:15">
      <c r="B681" s="69" t="s">
        <v>60</v>
      </c>
      <c r="C681" s="110" t="s">
        <v>13</v>
      </c>
      <c r="D681" s="513"/>
      <c r="E681" s="514"/>
      <c r="F681" s="158"/>
      <c r="G681" s="159"/>
      <c r="H681" s="160"/>
      <c r="I681" s="161">
        <f t="shared" ref="I681" si="349">SUM(I682:I684)</f>
        <v>8000000</v>
      </c>
      <c r="J681" s="161">
        <f>SUM(J682:J684)</f>
        <v>-8000000</v>
      </c>
      <c r="K681" s="161"/>
      <c r="L681" s="175">
        <f>SUM(L682:L684)</f>
        <v>0</v>
      </c>
      <c r="M681" s="330"/>
      <c r="N681" s="331"/>
      <c r="O681" s="332"/>
    </row>
    <row r="682" spans="2:15">
      <c r="B682" s="69"/>
      <c r="C682" s="194" t="s">
        <v>418</v>
      </c>
      <c r="D682" s="465" t="s">
        <v>83</v>
      </c>
      <c r="E682" s="466"/>
      <c r="F682" s="185">
        <v>200000</v>
      </c>
      <c r="G682" s="186">
        <v>20</v>
      </c>
      <c r="H682" s="187">
        <v>2</v>
      </c>
      <c r="I682" s="142">
        <f t="shared" ref="I682:I684" si="350">F682*G682*H682</f>
        <v>8000000</v>
      </c>
      <c r="J682" s="142">
        <f>L682-I682</f>
        <v>-8000000</v>
      </c>
      <c r="K682" s="142"/>
      <c r="L682" s="172">
        <f>M682*N682*O682</f>
        <v>0</v>
      </c>
      <c r="M682" s="318"/>
      <c r="N682" s="319">
        <f>G655</f>
        <v>30</v>
      </c>
      <c r="O682" s="320">
        <f>I655</f>
        <v>2</v>
      </c>
    </row>
    <row r="683" spans="2:15">
      <c r="B683" s="69"/>
      <c r="C683" s="194" t="s">
        <v>59</v>
      </c>
      <c r="D683" s="465" t="s">
        <v>84</v>
      </c>
      <c r="E683" s="466"/>
      <c r="F683" s="185"/>
      <c r="G683" s="186"/>
      <c r="H683" s="187"/>
      <c r="I683" s="142">
        <f t="shared" si="350"/>
        <v>0</v>
      </c>
      <c r="J683" s="142"/>
      <c r="K683" s="142"/>
      <c r="L683" s="172">
        <f t="shared" ref="L683:L684" si="351">M683*N683*O683</f>
        <v>0</v>
      </c>
      <c r="M683" s="318"/>
      <c r="N683" s="319">
        <f>G655</f>
        <v>30</v>
      </c>
      <c r="O683" s="320">
        <f>I655</f>
        <v>2</v>
      </c>
    </row>
    <row r="684" spans="2:15" ht="14.25" thickBot="1">
      <c r="B684" s="71"/>
      <c r="C684" s="196" t="s">
        <v>59</v>
      </c>
      <c r="D684" s="517" t="s">
        <v>85</v>
      </c>
      <c r="E684" s="518"/>
      <c r="F684" s="185"/>
      <c r="G684" s="186"/>
      <c r="H684" s="187"/>
      <c r="I684" s="143">
        <f t="shared" si="350"/>
        <v>0</v>
      </c>
      <c r="J684" s="143">
        <f>L684-I684</f>
        <v>0</v>
      </c>
      <c r="K684" s="143"/>
      <c r="L684" s="172">
        <f t="shared" si="351"/>
        <v>0</v>
      </c>
      <c r="M684" s="318"/>
      <c r="N684" s="319"/>
      <c r="O684" s="320"/>
    </row>
    <row r="685" spans="2:15">
      <c r="B685" s="105" t="s">
        <v>61</v>
      </c>
      <c r="C685" s="108" t="s">
        <v>13</v>
      </c>
      <c r="D685" s="493"/>
      <c r="E685" s="494"/>
      <c r="F685" s="151"/>
      <c r="G685" s="152"/>
      <c r="H685" s="153"/>
      <c r="I685" s="151">
        <f>I686+I690</f>
        <v>160000</v>
      </c>
      <c r="J685" s="151">
        <f>J686+J690</f>
        <v>-160000</v>
      </c>
      <c r="K685" s="151"/>
      <c r="L685" s="173">
        <f>L686+L690</f>
        <v>0</v>
      </c>
      <c r="M685" s="327"/>
      <c r="N685" s="328"/>
      <c r="O685" s="329"/>
    </row>
    <row r="686" spans="2:15">
      <c r="B686" s="130" t="s">
        <v>25</v>
      </c>
      <c r="C686" s="131" t="s">
        <v>13</v>
      </c>
      <c r="D686" s="489"/>
      <c r="E686" s="490"/>
      <c r="F686" s="162"/>
      <c r="G686" s="163"/>
      <c r="H686" s="164"/>
      <c r="I686" s="162">
        <f>SUM(I687:I689)</f>
        <v>160000</v>
      </c>
      <c r="J686" s="162">
        <f>SUM(J687:J689)</f>
        <v>-160000</v>
      </c>
      <c r="K686" s="162"/>
      <c r="L686" s="176">
        <f>SUM(L687:L689)</f>
        <v>0</v>
      </c>
      <c r="M686" s="333"/>
      <c r="N686" s="334"/>
      <c r="O686" s="335"/>
    </row>
    <row r="687" spans="2:15">
      <c r="B687" s="69"/>
      <c r="C687" s="214" t="s">
        <v>417</v>
      </c>
      <c r="D687" s="487"/>
      <c r="E687" s="488"/>
      <c r="F687" s="197">
        <v>80000</v>
      </c>
      <c r="G687" s="198">
        <v>1</v>
      </c>
      <c r="H687" s="199">
        <v>2</v>
      </c>
      <c r="I687" s="165">
        <f t="shared" ref="I687:I689" si="352">F687*G687*H687</f>
        <v>160000</v>
      </c>
      <c r="J687" s="165">
        <f>L687-I687</f>
        <v>-160000</v>
      </c>
      <c r="K687" s="165"/>
      <c r="L687" s="177">
        <f>M687*N687*O687</f>
        <v>0</v>
      </c>
      <c r="M687" s="336"/>
      <c r="N687" s="337"/>
      <c r="O687" s="338"/>
    </row>
    <row r="688" spans="2:15">
      <c r="B688" s="69"/>
      <c r="C688" s="212"/>
      <c r="D688" s="465"/>
      <c r="E688" s="484"/>
      <c r="F688" s="185"/>
      <c r="G688" s="186"/>
      <c r="H688" s="187"/>
      <c r="I688" s="142">
        <f t="shared" si="352"/>
        <v>0</v>
      </c>
      <c r="J688" s="142">
        <f>L688-I688</f>
        <v>0</v>
      </c>
      <c r="K688" s="142"/>
      <c r="L688" s="177">
        <f t="shared" ref="L688:L689" si="353">M688*N688*O688</f>
        <v>0</v>
      </c>
      <c r="M688" s="318"/>
      <c r="N688" s="319"/>
      <c r="O688" s="320"/>
    </row>
    <row r="689" spans="2:15">
      <c r="B689" s="69"/>
      <c r="C689" s="213"/>
      <c r="D689" s="491"/>
      <c r="E689" s="492"/>
      <c r="F689" s="191"/>
      <c r="G689" s="192"/>
      <c r="H689" s="193"/>
      <c r="I689" s="150">
        <f t="shared" si="352"/>
        <v>0</v>
      </c>
      <c r="J689" s="150">
        <f>L689-I689</f>
        <v>0</v>
      </c>
      <c r="K689" s="150"/>
      <c r="L689" s="177">
        <f t="shared" si="353"/>
        <v>0</v>
      </c>
      <c r="M689" s="324"/>
      <c r="N689" s="325"/>
      <c r="O689" s="326"/>
    </row>
    <row r="690" spans="2:15">
      <c r="B690" s="130" t="s">
        <v>62</v>
      </c>
      <c r="C690" s="131" t="s">
        <v>13</v>
      </c>
      <c r="D690" s="489"/>
      <c r="E690" s="490"/>
      <c r="F690" s="162"/>
      <c r="G690" s="163"/>
      <c r="H690" s="164"/>
      <c r="I690" s="162">
        <f>SUM(I691:I693)</f>
        <v>0</v>
      </c>
      <c r="J690" s="162">
        <f>SUM(J691:J693)</f>
        <v>0</v>
      </c>
      <c r="K690" s="162"/>
      <c r="L690" s="176">
        <f>SUM(L691:L693)</f>
        <v>0</v>
      </c>
      <c r="M690" s="333"/>
      <c r="N690" s="334"/>
      <c r="O690" s="335"/>
    </row>
    <row r="691" spans="2:15">
      <c r="B691" s="69"/>
      <c r="C691" s="200"/>
      <c r="D691" s="487"/>
      <c r="E691" s="488"/>
      <c r="F691" s="197"/>
      <c r="G691" s="198"/>
      <c r="H691" s="199">
        <v>2</v>
      </c>
      <c r="I691" s="165">
        <f>F691*G691*H691</f>
        <v>0</v>
      </c>
      <c r="J691" s="165">
        <f>L691-I691</f>
        <v>0</v>
      </c>
      <c r="K691" s="165"/>
      <c r="L691" s="177">
        <f>M691*N691*O691</f>
        <v>0</v>
      </c>
      <c r="M691" s="336"/>
      <c r="N691" s="337"/>
      <c r="O691" s="338"/>
    </row>
    <row r="692" spans="2:15">
      <c r="B692" s="69"/>
      <c r="C692" s="201"/>
      <c r="D692" s="465"/>
      <c r="E692" s="484"/>
      <c r="F692" s="185"/>
      <c r="G692" s="186"/>
      <c r="H692" s="187"/>
      <c r="I692" s="142">
        <f t="shared" ref="I692:I693" si="354">F692*G692*H692</f>
        <v>0</v>
      </c>
      <c r="J692" s="142">
        <f>L692-I692</f>
        <v>0</v>
      </c>
      <c r="K692" s="142"/>
      <c r="L692" s="177">
        <f t="shared" ref="L692:L693" si="355">M692*N692*O692</f>
        <v>0</v>
      </c>
      <c r="M692" s="318"/>
      <c r="N692" s="319"/>
      <c r="O692" s="320"/>
    </row>
    <row r="693" spans="2:15" ht="14.25" thickBot="1">
      <c r="B693" s="71"/>
      <c r="C693" s="202"/>
      <c r="D693" s="480"/>
      <c r="E693" s="485"/>
      <c r="F693" s="188"/>
      <c r="G693" s="189"/>
      <c r="H693" s="190"/>
      <c r="I693" s="143">
        <f t="shared" si="354"/>
        <v>0</v>
      </c>
      <c r="J693" s="143">
        <f>L693-I693</f>
        <v>0</v>
      </c>
      <c r="K693" s="143"/>
      <c r="L693" s="177">
        <f t="shared" si="355"/>
        <v>0</v>
      </c>
      <c r="M693" s="321"/>
      <c r="N693" s="322"/>
      <c r="O693" s="323"/>
    </row>
    <row r="694" spans="2:15" ht="30.75" customHeight="1" thickBot="1">
      <c r="B694" s="283" t="s">
        <v>504</v>
      </c>
      <c r="C694" s="107" t="s">
        <v>13</v>
      </c>
      <c r="D694" s="508" t="s">
        <v>26</v>
      </c>
      <c r="E694" s="509"/>
      <c r="F694" s="208">
        <v>9000</v>
      </c>
      <c r="G694" s="209">
        <v>20</v>
      </c>
      <c r="H694" s="210">
        <v>2</v>
      </c>
      <c r="I694" s="147">
        <f>F694*G694*H694</f>
        <v>360000</v>
      </c>
      <c r="J694" s="147">
        <f>L694-I694</f>
        <v>-360000</v>
      </c>
      <c r="K694" s="147"/>
      <c r="L694" s="171">
        <f>M694*N694*O694</f>
        <v>0</v>
      </c>
      <c r="M694" s="339"/>
      <c r="N694" s="340">
        <f>H655</f>
        <v>20</v>
      </c>
      <c r="O694" s="341">
        <f>I655</f>
        <v>2</v>
      </c>
    </row>
    <row r="695" spans="2:15">
      <c r="B695" s="129" t="s">
        <v>28</v>
      </c>
      <c r="C695" s="106" t="s">
        <v>13</v>
      </c>
      <c r="D695" s="506"/>
      <c r="E695" s="507"/>
      <c r="F695" s="144"/>
      <c r="G695" s="145"/>
      <c r="H695" s="146"/>
      <c r="I695" s="144">
        <f t="shared" ref="I695" si="356">SUM(I696:I698)</f>
        <v>2400000</v>
      </c>
      <c r="J695" s="144">
        <f>SUM(J696:J698)</f>
        <v>-2400000</v>
      </c>
      <c r="K695" s="144"/>
      <c r="L695" s="170">
        <f t="shared" ref="L695" si="357">SUM(L696:L698)</f>
        <v>0</v>
      </c>
      <c r="M695" s="342"/>
      <c r="N695" s="343"/>
      <c r="O695" s="344"/>
    </row>
    <row r="696" spans="2:15">
      <c r="B696" s="69"/>
      <c r="C696" s="200"/>
      <c r="D696" s="487"/>
      <c r="E696" s="488"/>
      <c r="F696" s="197">
        <v>60000</v>
      </c>
      <c r="G696" s="198">
        <v>20</v>
      </c>
      <c r="H696" s="199">
        <v>2</v>
      </c>
      <c r="I696" s="165">
        <f t="shared" ref="I696:I697" si="358">F696*G696*H696</f>
        <v>2400000</v>
      </c>
      <c r="J696" s="165">
        <f>L696-I696</f>
        <v>-2400000</v>
      </c>
      <c r="K696" s="165"/>
      <c r="L696" s="177">
        <f>M696*N696*O696</f>
        <v>0</v>
      </c>
      <c r="M696" s="336"/>
      <c r="N696" s="337"/>
      <c r="O696" s="338"/>
    </row>
    <row r="697" spans="2:15">
      <c r="B697" s="69"/>
      <c r="C697" s="201"/>
      <c r="D697" s="465"/>
      <c r="E697" s="484"/>
      <c r="F697" s="185"/>
      <c r="G697" s="186"/>
      <c r="H697" s="187"/>
      <c r="I697" s="142">
        <f t="shared" si="358"/>
        <v>0</v>
      </c>
      <c r="J697" s="142">
        <f>L697-I697</f>
        <v>0</v>
      </c>
      <c r="K697" s="142"/>
      <c r="L697" s="177">
        <f t="shared" ref="L697:L698" si="359">M697*N697*O697</f>
        <v>0</v>
      </c>
      <c r="M697" s="318"/>
      <c r="N697" s="319"/>
      <c r="O697" s="320"/>
    </row>
    <row r="698" spans="2:15" ht="14.25" thickBot="1">
      <c r="B698" s="71"/>
      <c r="C698" s="202"/>
      <c r="D698" s="480"/>
      <c r="E698" s="485"/>
      <c r="F698" s="188"/>
      <c r="G698" s="189"/>
      <c r="H698" s="190"/>
      <c r="I698" s="143">
        <f>F698*G698*H698</f>
        <v>0</v>
      </c>
      <c r="J698" s="143">
        <f>L698-I698</f>
        <v>0</v>
      </c>
      <c r="K698" s="143"/>
      <c r="L698" s="177">
        <f t="shared" si="359"/>
        <v>0</v>
      </c>
      <c r="M698" s="321"/>
      <c r="N698" s="322"/>
      <c r="O698" s="323"/>
    </row>
    <row r="699" spans="2:15">
      <c r="B699" s="105" t="s">
        <v>29</v>
      </c>
      <c r="C699" s="107" t="s">
        <v>13</v>
      </c>
      <c r="D699" s="478" t="s">
        <v>29</v>
      </c>
      <c r="E699" s="486"/>
      <c r="F699" s="147"/>
      <c r="G699" s="148"/>
      <c r="H699" s="149"/>
      <c r="I699" s="147">
        <f t="shared" ref="I699" si="360">SUM(I700:I702)</f>
        <v>800000</v>
      </c>
      <c r="J699" s="147">
        <f>SUM(J700:J702)</f>
        <v>-800000</v>
      </c>
      <c r="K699" s="147"/>
      <c r="L699" s="171">
        <f t="shared" ref="L699" si="361">SUM(L700:L702)</f>
        <v>0</v>
      </c>
      <c r="M699" s="315"/>
      <c r="N699" s="316"/>
      <c r="O699" s="317">
        <f>I655</f>
        <v>2</v>
      </c>
    </row>
    <row r="700" spans="2:15">
      <c r="B700" s="69"/>
      <c r="C700" s="70" t="s">
        <v>63</v>
      </c>
      <c r="D700" s="465"/>
      <c r="E700" s="484"/>
      <c r="F700" s="185">
        <v>20000</v>
      </c>
      <c r="G700" s="186">
        <v>20</v>
      </c>
      <c r="H700" s="187">
        <v>2</v>
      </c>
      <c r="I700" s="142">
        <f t="shared" ref="I700:I702" si="362">F700*G700*H700</f>
        <v>800000</v>
      </c>
      <c r="J700" s="142">
        <f>L700-I700</f>
        <v>-800000</v>
      </c>
      <c r="K700" s="142"/>
      <c r="L700" s="172">
        <f>M700*N700*O700</f>
        <v>0</v>
      </c>
      <c r="M700" s="318"/>
      <c r="N700" s="319">
        <f>H655</f>
        <v>20</v>
      </c>
      <c r="O700" s="320">
        <f>I655</f>
        <v>2</v>
      </c>
    </row>
    <row r="701" spans="2:15">
      <c r="B701" s="69"/>
      <c r="C701" s="70" t="s">
        <v>64</v>
      </c>
      <c r="D701" s="465"/>
      <c r="E701" s="484"/>
      <c r="F701" s="185"/>
      <c r="G701" s="186"/>
      <c r="H701" s="187"/>
      <c r="I701" s="142">
        <f t="shared" si="362"/>
        <v>0</v>
      </c>
      <c r="J701" s="142">
        <f>L701-I701</f>
        <v>0</v>
      </c>
      <c r="K701" s="142"/>
      <c r="L701" s="172">
        <f t="shared" ref="L701:L702" si="363">M701*N701*O701</f>
        <v>0</v>
      </c>
      <c r="M701" s="318"/>
      <c r="N701" s="319"/>
      <c r="O701" s="320"/>
    </row>
    <row r="702" spans="2:15" ht="14.25" thickBot="1">
      <c r="B702" s="71"/>
      <c r="C702" s="72"/>
      <c r="D702" s="480"/>
      <c r="E702" s="485"/>
      <c r="F702" s="188"/>
      <c r="G702" s="189"/>
      <c r="H702" s="190"/>
      <c r="I702" s="143">
        <f t="shared" si="362"/>
        <v>0</v>
      </c>
      <c r="J702" s="143">
        <f>L702-I702</f>
        <v>0</v>
      </c>
      <c r="K702" s="143"/>
      <c r="L702" s="172">
        <f t="shared" si="363"/>
        <v>0</v>
      </c>
      <c r="M702" s="321"/>
      <c r="N702" s="322"/>
      <c r="O702" s="323"/>
    </row>
    <row r="703" spans="2:15">
      <c r="B703" s="129" t="s">
        <v>65</v>
      </c>
      <c r="C703" s="106" t="s">
        <v>13</v>
      </c>
      <c r="D703" s="506"/>
      <c r="E703" s="507"/>
      <c r="F703" s="144"/>
      <c r="G703" s="145"/>
      <c r="H703" s="146"/>
      <c r="I703" s="144">
        <f t="shared" ref="I703" si="364">SUM(I704:I706)</f>
        <v>120000</v>
      </c>
      <c r="J703" s="144">
        <f>SUM(J704:J706)</f>
        <v>-120000</v>
      </c>
      <c r="K703" s="144"/>
      <c r="L703" s="170">
        <f t="shared" ref="L703" si="365">SUM(L704:L706)</f>
        <v>0</v>
      </c>
      <c r="M703" s="342"/>
      <c r="N703" s="343"/>
      <c r="O703" s="344"/>
    </row>
    <row r="704" spans="2:15">
      <c r="B704" s="69"/>
      <c r="C704" s="211" t="s">
        <v>416</v>
      </c>
      <c r="D704" s="487"/>
      <c r="E704" s="488"/>
      <c r="F704" s="197">
        <v>3000</v>
      </c>
      <c r="G704" s="198">
        <v>20</v>
      </c>
      <c r="H704" s="199">
        <v>2</v>
      </c>
      <c r="I704" s="165">
        <f t="shared" ref="I704:I706" si="366">F704*G704*H704</f>
        <v>120000</v>
      </c>
      <c r="J704" s="165">
        <f>L704-I704</f>
        <v>-120000</v>
      </c>
      <c r="K704" s="165"/>
      <c r="L704" s="177">
        <f>M704*N704*O704</f>
        <v>0</v>
      </c>
      <c r="M704" s="336"/>
      <c r="N704" s="337">
        <f>H655</f>
        <v>20</v>
      </c>
      <c r="O704" s="338">
        <f>I655</f>
        <v>2</v>
      </c>
    </row>
    <row r="705" spans="1:15">
      <c r="B705" s="69"/>
      <c r="C705" s="70" t="s">
        <v>34</v>
      </c>
      <c r="D705" s="465"/>
      <c r="E705" s="484"/>
      <c r="F705" s="185"/>
      <c r="G705" s="186"/>
      <c r="H705" s="187"/>
      <c r="I705" s="142">
        <f t="shared" si="366"/>
        <v>0</v>
      </c>
      <c r="J705" s="142">
        <f>L705-I705</f>
        <v>0</v>
      </c>
      <c r="K705" s="142"/>
      <c r="L705" s="177">
        <f t="shared" ref="L705:L706" si="367">M705*N705*O705</f>
        <v>0</v>
      </c>
      <c r="M705" s="336"/>
      <c r="N705" s="319">
        <f>H655</f>
        <v>20</v>
      </c>
      <c r="O705" s="320">
        <f>I655</f>
        <v>2</v>
      </c>
    </row>
    <row r="706" spans="1:15" ht="14.25" thickBot="1">
      <c r="B706" s="71"/>
      <c r="C706" s="72"/>
      <c r="D706" s="480"/>
      <c r="E706" s="485"/>
      <c r="F706" s="188"/>
      <c r="G706" s="189"/>
      <c r="H706" s="190"/>
      <c r="I706" s="143">
        <f t="shared" si="366"/>
        <v>0</v>
      </c>
      <c r="J706" s="143">
        <f>L706-I706</f>
        <v>0</v>
      </c>
      <c r="K706" s="143"/>
      <c r="L706" s="177">
        <f t="shared" si="367"/>
        <v>0</v>
      </c>
      <c r="M706" s="321"/>
      <c r="N706" s="322"/>
      <c r="O706" s="323"/>
    </row>
    <row r="707" spans="1:15">
      <c r="B707" s="105" t="s">
        <v>66</v>
      </c>
      <c r="C707" s="107" t="s">
        <v>13</v>
      </c>
      <c r="D707" s="482">
        <f>I707/(I668+I669+I672+I676+I685+I694+I695+I699+I703)</f>
        <v>7.0198660963659287E-2</v>
      </c>
      <c r="E707" s="483"/>
      <c r="F707" s="147"/>
      <c r="G707" s="148"/>
      <c r="H707" s="149"/>
      <c r="I707" s="147">
        <f t="shared" ref="I707" si="368">SUM(I708:I710)</f>
        <v>1126000</v>
      </c>
      <c r="J707" s="147">
        <f>SUM(J708:J710)</f>
        <v>-1126000</v>
      </c>
      <c r="K707" s="147"/>
      <c r="L707" s="171">
        <f t="shared" ref="L707" si="369">SUM(L708:L710)</f>
        <v>0</v>
      </c>
      <c r="M707" s="315"/>
      <c r="N707" s="316"/>
      <c r="O707" s="317"/>
    </row>
    <row r="708" spans="1:15" ht="16.5" customHeight="1">
      <c r="B708" s="496" t="s">
        <v>79</v>
      </c>
      <c r="C708" s="70" t="s">
        <v>27</v>
      </c>
      <c r="D708" s="465"/>
      <c r="E708" s="484"/>
      <c r="F708" s="185">
        <v>33000</v>
      </c>
      <c r="G708" s="186">
        <v>1</v>
      </c>
      <c r="H708" s="187">
        <v>2</v>
      </c>
      <c r="I708" s="142">
        <f t="shared" ref="I708:I710" si="370">F708*G708*H708</f>
        <v>66000</v>
      </c>
      <c r="J708" s="142">
        <f>L708-I708</f>
        <v>-66000</v>
      </c>
      <c r="K708" s="142"/>
      <c r="L708" s="172">
        <f>M708*N708*O708</f>
        <v>0</v>
      </c>
      <c r="M708" s="318"/>
      <c r="N708" s="319">
        <f>H655</f>
        <v>20</v>
      </c>
      <c r="O708" s="320">
        <f>I655</f>
        <v>2</v>
      </c>
    </row>
    <row r="709" spans="1:15">
      <c r="B709" s="496"/>
      <c r="C709" s="70" t="s">
        <v>30</v>
      </c>
      <c r="D709" s="465"/>
      <c r="E709" s="484"/>
      <c r="F709" s="185">
        <v>30000</v>
      </c>
      <c r="G709" s="186">
        <v>1</v>
      </c>
      <c r="H709" s="187">
        <v>2</v>
      </c>
      <c r="I709" s="142">
        <f t="shared" si="370"/>
        <v>60000</v>
      </c>
      <c r="J709" s="142">
        <f>L709-I709</f>
        <v>-60000</v>
      </c>
      <c r="K709" s="142"/>
      <c r="L709" s="172">
        <f t="shared" ref="L709:L710" si="371">M709*N709*O709</f>
        <v>0</v>
      </c>
      <c r="M709" s="318"/>
      <c r="N709" s="319">
        <f>H655</f>
        <v>20</v>
      </c>
      <c r="O709" s="320">
        <f>I655</f>
        <v>2</v>
      </c>
    </row>
    <row r="710" spans="1:15" ht="19.5" customHeight="1" thickBot="1">
      <c r="B710" s="497"/>
      <c r="C710" s="72" t="s">
        <v>33</v>
      </c>
      <c r="D710" s="480"/>
      <c r="E710" s="485"/>
      <c r="F710" s="188">
        <v>500000</v>
      </c>
      <c r="G710" s="189">
        <v>1</v>
      </c>
      <c r="H710" s="190">
        <v>2</v>
      </c>
      <c r="I710" s="143">
        <f t="shared" si="370"/>
        <v>1000000</v>
      </c>
      <c r="J710" s="143">
        <f>L710-I710</f>
        <v>-1000000</v>
      </c>
      <c r="K710" s="143"/>
      <c r="L710" s="172">
        <f t="shared" si="371"/>
        <v>0</v>
      </c>
      <c r="M710" s="321"/>
      <c r="N710" s="322"/>
      <c r="O710" s="323"/>
    </row>
    <row r="711" spans="1:15" ht="18" customHeight="1">
      <c r="B711" s="124" t="s">
        <v>412</v>
      </c>
      <c r="C711" s="125" t="s">
        <v>23</v>
      </c>
      <c r="D711" s="510"/>
      <c r="E711" s="511"/>
      <c r="F711" s="126"/>
      <c r="G711" s="127"/>
      <c r="H711" s="128"/>
      <c r="I711" s="126">
        <f>SUM(I712:I715)</f>
        <v>1300000</v>
      </c>
      <c r="J711" s="126">
        <f>SUM(J712:J715)</f>
        <v>-1300000</v>
      </c>
      <c r="K711" s="126"/>
      <c r="L711" s="178">
        <f>SUM(L712:L715)</f>
        <v>0</v>
      </c>
      <c r="M711" s="345"/>
      <c r="N711" s="346"/>
      <c r="O711" s="347"/>
    </row>
    <row r="712" spans="1:15">
      <c r="A712" t="str">
        <f>B655&amp;"식비"</f>
        <v>11식비</v>
      </c>
      <c r="B712" s="111"/>
      <c r="C712" s="110" t="s">
        <v>67</v>
      </c>
      <c r="D712" s="487"/>
      <c r="E712" s="488"/>
      <c r="F712" s="197">
        <v>15000</v>
      </c>
      <c r="G712" s="198">
        <v>20</v>
      </c>
      <c r="H712" s="199">
        <v>2</v>
      </c>
      <c r="I712" s="161">
        <f t="shared" ref="I712:I715" si="372">F712*G712*H712</f>
        <v>600000</v>
      </c>
      <c r="J712" s="161">
        <f>L712-I712</f>
        <v>-600000</v>
      </c>
      <c r="K712" s="161"/>
      <c r="L712" s="175">
        <f>M712*N712*O712</f>
        <v>0</v>
      </c>
      <c r="M712" s="336"/>
      <c r="N712" s="337">
        <f>H655</f>
        <v>20</v>
      </c>
      <c r="O712" s="338">
        <f>I655</f>
        <v>2</v>
      </c>
    </row>
    <row r="713" spans="1:15">
      <c r="A713" t="str">
        <f>B655&amp;"숙박비"</f>
        <v>11숙박비</v>
      </c>
      <c r="B713" s="111"/>
      <c r="C713" s="112" t="s">
        <v>80</v>
      </c>
      <c r="D713" s="465"/>
      <c r="E713" s="484"/>
      <c r="F713" s="191"/>
      <c r="G713" s="192"/>
      <c r="H713" s="193"/>
      <c r="I713" s="166">
        <f t="shared" si="372"/>
        <v>0</v>
      </c>
      <c r="J713" s="166">
        <f>L713-I713</f>
        <v>0</v>
      </c>
      <c r="K713" s="166"/>
      <c r="L713" s="175">
        <f t="shared" ref="L713:L715" si="373">M713*N713*O713</f>
        <v>0</v>
      </c>
      <c r="M713" s="324"/>
      <c r="N713" s="325"/>
      <c r="O713" s="326"/>
    </row>
    <row r="714" spans="1:15">
      <c r="A714" t="str">
        <f>B655&amp;"수당"</f>
        <v>11수당</v>
      </c>
      <c r="B714" s="111"/>
      <c r="C714" s="112" t="s">
        <v>20</v>
      </c>
      <c r="D714" s="203"/>
      <c r="E714" s="204"/>
      <c r="F714" s="191">
        <v>300000</v>
      </c>
      <c r="G714" s="192">
        <v>1</v>
      </c>
      <c r="H714" s="193">
        <v>1</v>
      </c>
      <c r="I714" s="166">
        <f t="shared" si="372"/>
        <v>300000</v>
      </c>
      <c r="J714" s="166">
        <f>L714-I714</f>
        <v>-300000</v>
      </c>
      <c r="K714" s="166"/>
      <c r="L714" s="175">
        <f t="shared" si="373"/>
        <v>0</v>
      </c>
      <c r="M714" s="324"/>
      <c r="N714" s="325"/>
      <c r="O714" s="326"/>
    </row>
    <row r="715" spans="1:15" ht="14.25" thickBot="1">
      <c r="A715" t="str">
        <f>B655&amp;"임금"</f>
        <v>11임금</v>
      </c>
      <c r="B715" s="113"/>
      <c r="C715" s="114" t="s">
        <v>81</v>
      </c>
      <c r="D715" s="480"/>
      <c r="E715" s="485"/>
      <c r="F715" s="188">
        <v>400000</v>
      </c>
      <c r="G715" s="189">
        <v>1</v>
      </c>
      <c r="H715" s="190">
        <v>1</v>
      </c>
      <c r="I715" s="167">
        <f t="shared" si="372"/>
        <v>400000</v>
      </c>
      <c r="J715" s="167">
        <f>L715-I715</f>
        <v>-400000</v>
      </c>
      <c r="K715" s="167"/>
      <c r="L715" s="179">
        <f t="shared" si="373"/>
        <v>0</v>
      </c>
      <c r="M715" s="321"/>
      <c r="N715" s="322">
        <f>H655</f>
        <v>20</v>
      </c>
      <c r="O715" s="323">
        <f>I655</f>
        <v>2</v>
      </c>
    </row>
    <row r="716" spans="1:15" ht="37.9" customHeight="1">
      <c r="B716" s="362" t="s">
        <v>533</v>
      </c>
      <c r="C716" s="363" t="s">
        <v>532</v>
      </c>
      <c r="D716" s="362"/>
      <c r="E716" s="362" t="s">
        <v>529</v>
      </c>
      <c r="F716" s="362"/>
      <c r="G716" s="362" t="s">
        <v>528</v>
      </c>
      <c r="H716" s="362"/>
      <c r="I716" s="362" t="s">
        <v>534</v>
      </c>
      <c r="J716" s="362"/>
      <c r="K716" s="362" t="s">
        <v>535</v>
      </c>
      <c r="L716" s="362"/>
    </row>
    <row r="717" spans="1:15" ht="37.9" customHeight="1">
      <c r="B717" s="362" t="s">
        <v>533</v>
      </c>
      <c r="C717" s="363" t="s">
        <v>532</v>
      </c>
      <c r="D717" s="362"/>
      <c r="E717" s="362" t="s">
        <v>529</v>
      </c>
      <c r="F717" s="362"/>
      <c r="G717" s="362" t="s">
        <v>528</v>
      </c>
      <c r="H717" s="362"/>
      <c r="I717" s="362" t="s">
        <v>534</v>
      </c>
      <c r="J717" s="362"/>
      <c r="K717" s="362" t="s">
        <v>535</v>
      </c>
      <c r="L717" s="362"/>
    </row>
    <row r="718" spans="1:15" ht="37.9" customHeight="1" thickBot="1">
      <c r="B718" s="362" t="s">
        <v>533</v>
      </c>
      <c r="C718" s="363" t="s">
        <v>532</v>
      </c>
      <c r="D718" s="362"/>
      <c r="E718" s="362"/>
      <c r="F718" s="362"/>
      <c r="G718" s="362"/>
      <c r="H718" s="362"/>
      <c r="I718" s="362"/>
      <c r="J718" s="362"/>
      <c r="K718" s="362"/>
    </row>
    <row r="719" spans="1:15" ht="33.75" customHeight="1">
      <c r="B719" s="123" t="s">
        <v>68</v>
      </c>
      <c r="C719" s="515" t="s">
        <v>42</v>
      </c>
      <c r="D719" s="515"/>
      <c r="E719" s="96" t="s">
        <v>409</v>
      </c>
      <c r="F719" s="96" t="s">
        <v>43</v>
      </c>
      <c r="G719" s="96" t="s">
        <v>44</v>
      </c>
      <c r="H719" s="96" t="s">
        <v>45</v>
      </c>
      <c r="I719" s="96" t="s">
        <v>46</v>
      </c>
      <c r="J719" s="96" t="s">
        <v>47</v>
      </c>
      <c r="K719" s="135"/>
      <c r="L719" s="65"/>
    </row>
    <row r="720" spans="1:15" ht="24.75" customHeight="1" thickBot="1">
      <c r="B720" s="288">
        <f>B655+1</f>
        <v>12</v>
      </c>
      <c r="C720" s="516" t="s">
        <v>419</v>
      </c>
      <c r="D720" s="516"/>
      <c r="E720" s="141" t="s">
        <v>410</v>
      </c>
      <c r="F720" s="141">
        <v>3</v>
      </c>
      <c r="G720" s="215">
        <v>30</v>
      </c>
      <c r="H720" s="141">
        <v>20</v>
      </c>
      <c r="I720" s="141">
        <v>2</v>
      </c>
      <c r="J720" s="104">
        <f>H720*I720</f>
        <v>40</v>
      </c>
      <c r="K720" s="136"/>
      <c r="L720" s="66"/>
    </row>
    <row r="721" spans="1:15" ht="14.25" thickBot="1">
      <c r="B721" s="64"/>
      <c r="C721" s="64"/>
      <c r="D721" s="64"/>
      <c r="E721" s="64"/>
      <c r="F721" s="64"/>
      <c r="G721" s="64"/>
      <c r="H721" s="64"/>
      <c r="I721" s="64"/>
      <c r="J721" s="64"/>
      <c r="K721" s="137"/>
      <c r="L721" s="64"/>
    </row>
    <row r="722" spans="1:15" ht="18.75" customHeight="1">
      <c r="B722" s="504" t="s">
        <v>78</v>
      </c>
      <c r="C722" s="505"/>
      <c r="D722" s="505"/>
      <c r="E722" s="463" t="s">
        <v>404</v>
      </c>
      <c r="F722" s="505"/>
      <c r="G722" s="498" t="s">
        <v>82</v>
      </c>
      <c r="H722" s="463" t="s">
        <v>405</v>
      </c>
      <c r="I722" s="463" t="s">
        <v>406</v>
      </c>
      <c r="J722" s="459" t="s">
        <v>403</v>
      </c>
      <c r="K722" s="138"/>
      <c r="L722" s="64"/>
    </row>
    <row r="723" spans="1:15" ht="47.25" customHeight="1">
      <c r="B723" s="97" t="s">
        <v>22</v>
      </c>
      <c r="C723" s="98" t="s">
        <v>23</v>
      </c>
      <c r="D723" s="216" t="s">
        <v>420</v>
      </c>
      <c r="E723" s="464"/>
      <c r="F723" s="464"/>
      <c r="G723" s="499"/>
      <c r="H723" s="464"/>
      <c r="I723" s="464"/>
      <c r="J723" s="460"/>
      <c r="K723" s="139"/>
      <c r="L723" s="64"/>
    </row>
    <row r="724" spans="1:15" ht="18" customHeight="1">
      <c r="B724" s="67" t="s">
        <v>23</v>
      </c>
      <c r="C724" s="121">
        <f>SUM(C725:C726)</f>
        <v>0</v>
      </c>
      <c r="D724" s="502">
        <f>ROUNDDOWN(C725/G720/J720,0)</f>
        <v>0</v>
      </c>
      <c r="E724" s="469" t="s">
        <v>438</v>
      </c>
      <c r="F724" s="469"/>
      <c r="G724" s="469">
        <v>6</v>
      </c>
      <c r="H724" s="471">
        <v>190306</v>
      </c>
      <c r="I724" s="474">
        <v>6850</v>
      </c>
      <c r="J724" s="461">
        <f>D724/I724</f>
        <v>0</v>
      </c>
      <c r="K724" s="140"/>
      <c r="L724" s="64"/>
    </row>
    <row r="725" spans="1:15" ht="18" customHeight="1">
      <c r="B725" s="67" t="s">
        <v>415</v>
      </c>
      <c r="C725" s="121">
        <f>L732</f>
        <v>0</v>
      </c>
      <c r="D725" s="502"/>
      <c r="E725" s="469"/>
      <c r="F725" s="469"/>
      <c r="G725" s="469"/>
      <c r="H725" s="472"/>
      <c r="I725" s="474"/>
      <c r="J725" s="461"/>
      <c r="K725" s="140"/>
      <c r="L725" s="64"/>
    </row>
    <row r="726" spans="1:15" ht="18" customHeight="1" thickBot="1">
      <c r="B726" s="68" t="s">
        <v>414</v>
      </c>
      <c r="C726" s="122">
        <f>L776</f>
        <v>0</v>
      </c>
      <c r="D726" s="503"/>
      <c r="E726" s="470"/>
      <c r="F726" s="470"/>
      <c r="G726" s="470"/>
      <c r="H726" s="473"/>
      <c r="I726" s="475"/>
      <c r="J726" s="462"/>
      <c r="K726" s="140"/>
      <c r="L726" s="64"/>
    </row>
    <row r="727" spans="1:15" ht="18" customHeight="1">
      <c r="B727" s="180"/>
      <c r="C727" s="205"/>
      <c r="D727" s="206"/>
      <c r="E727" s="181"/>
      <c r="F727" s="181"/>
      <c r="G727" s="181"/>
      <c r="H727" s="183"/>
      <c r="I727" s="184"/>
      <c r="J727" s="207"/>
      <c r="K727" s="182"/>
      <c r="L727" s="64"/>
    </row>
    <row r="728" spans="1:15" ht="14.25" thickBot="1">
      <c r="B728" s="64"/>
      <c r="C728" s="64"/>
      <c r="D728" s="64"/>
      <c r="E728" s="64"/>
      <c r="F728" s="64"/>
      <c r="G728" s="64"/>
      <c r="H728" s="64"/>
      <c r="I728" s="64"/>
      <c r="J728" s="64"/>
      <c r="K728" s="64"/>
      <c r="L728" s="64"/>
    </row>
    <row r="729" spans="1:15" ht="19.5" customHeight="1" thickBot="1">
      <c r="B729" s="64"/>
      <c r="C729" s="64"/>
      <c r="D729" s="64"/>
      <c r="E729" s="64"/>
      <c r="F729" s="289" t="s">
        <v>74</v>
      </c>
      <c r="G729" s="290"/>
      <c r="H729" s="290"/>
      <c r="I729" s="292"/>
      <c r="J729" s="293" t="s">
        <v>35</v>
      </c>
      <c r="K729" s="294"/>
      <c r="L729" s="295" t="s">
        <v>76</v>
      </c>
      <c r="M729" s="310"/>
      <c r="N729" s="310"/>
      <c r="O729" s="115"/>
    </row>
    <row r="730" spans="1:15" ht="18.75" customHeight="1" thickBot="1">
      <c r="B730" s="75" t="s">
        <v>31</v>
      </c>
      <c r="C730" s="76" t="s">
        <v>50</v>
      </c>
      <c r="D730" s="467" t="s">
        <v>51</v>
      </c>
      <c r="E730" s="468"/>
      <c r="F730" s="75" t="s">
        <v>52</v>
      </c>
      <c r="G730" s="76" t="s">
        <v>53</v>
      </c>
      <c r="H730" s="77" t="s">
        <v>21</v>
      </c>
      <c r="I730" s="75" t="s">
        <v>48</v>
      </c>
      <c r="J730" s="132" t="s">
        <v>407</v>
      </c>
      <c r="K730" s="296" t="s">
        <v>408</v>
      </c>
      <c r="L730" s="295" t="s">
        <v>48</v>
      </c>
      <c r="M730" s="295" t="s">
        <v>52</v>
      </c>
      <c r="N730" s="295" t="s">
        <v>53</v>
      </c>
      <c r="O730" s="295" t="s">
        <v>21</v>
      </c>
    </row>
    <row r="731" spans="1:15" ht="21" customHeight="1" thickBot="1">
      <c r="B731" s="78" t="s">
        <v>23</v>
      </c>
      <c r="C731" s="79"/>
      <c r="D731" s="467"/>
      <c r="E731" s="468"/>
      <c r="F731" s="80"/>
      <c r="G731" s="81"/>
      <c r="H731" s="82"/>
      <c r="I731" s="83">
        <f>I732+I776</f>
        <v>18466192</v>
      </c>
      <c r="J731" s="133"/>
      <c r="K731" s="133"/>
      <c r="L731" s="168">
        <f>L732+L776</f>
        <v>0</v>
      </c>
      <c r="M731" s="80"/>
      <c r="N731" s="81"/>
      <c r="O731" s="82"/>
    </row>
    <row r="732" spans="1:15" ht="21.75" customHeight="1" thickBot="1">
      <c r="A732" t="str">
        <f>B720&amp;"훈련비"</f>
        <v>12훈련비</v>
      </c>
      <c r="B732" s="99" t="s">
        <v>413</v>
      </c>
      <c r="C732" s="100" t="s">
        <v>23</v>
      </c>
      <c r="D732" s="500"/>
      <c r="E732" s="501"/>
      <c r="F732" s="101"/>
      <c r="G732" s="102"/>
      <c r="H732" s="103"/>
      <c r="I732" s="101">
        <f>I733+I734+I737+I741+I750+I759+I760+I764+I768+I772</f>
        <v>17166192</v>
      </c>
      <c r="J732" s="101">
        <f>J733+J734+J737+J741+J750+J759+J760+J764+J768+J772</f>
        <v>-17166192</v>
      </c>
      <c r="K732" s="101"/>
      <c r="L732" s="169">
        <f>L733+L734+L737+L741+L750+L759+L760+L764+L768+L772</f>
        <v>0</v>
      </c>
      <c r="M732" s="101"/>
      <c r="N732" s="102"/>
      <c r="O732" s="311"/>
    </row>
    <row r="733" spans="1:15" ht="14.25" thickBot="1">
      <c r="B733" s="105" t="s">
        <v>54</v>
      </c>
      <c r="C733" s="106" t="s">
        <v>13</v>
      </c>
      <c r="D733" s="476" t="s">
        <v>54</v>
      </c>
      <c r="E733" s="477"/>
      <c r="F733" s="280">
        <v>12506</v>
      </c>
      <c r="G733" s="281">
        <v>16</v>
      </c>
      <c r="H733" s="282">
        <v>2</v>
      </c>
      <c r="I733" s="144">
        <f>F733*G733*H733</f>
        <v>400192</v>
      </c>
      <c r="J733" s="144">
        <f>L733-I733</f>
        <v>-400192</v>
      </c>
      <c r="K733" s="144"/>
      <c r="L733" s="170">
        <f>M733*N733*O733</f>
        <v>0</v>
      </c>
      <c r="M733" s="312"/>
      <c r="N733" s="313">
        <v>30</v>
      </c>
      <c r="O733" s="314">
        <f>I720</f>
        <v>2</v>
      </c>
    </row>
    <row r="734" spans="1:15">
      <c r="B734" s="105" t="s">
        <v>55</v>
      </c>
      <c r="C734" s="107" t="s">
        <v>13</v>
      </c>
      <c r="D734" s="478"/>
      <c r="E734" s="479"/>
      <c r="F734" s="147"/>
      <c r="G734" s="148"/>
      <c r="H734" s="149"/>
      <c r="I734" s="147">
        <f t="shared" ref="I734" si="374">SUM(I735:I736)</f>
        <v>0</v>
      </c>
      <c r="J734" s="147">
        <f>SUM(J735:J736)</f>
        <v>0</v>
      </c>
      <c r="K734" s="147"/>
      <c r="L734" s="171">
        <f t="shared" ref="L734" si="375">SUM(L735:L736)</f>
        <v>0</v>
      </c>
      <c r="M734" s="315"/>
      <c r="N734" s="316"/>
      <c r="O734" s="317"/>
    </row>
    <row r="735" spans="1:15">
      <c r="B735" s="69"/>
      <c r="C735" s="70" t="s">
        <v>56</v>
      </c>
      <c r="D735" s="465"/>
      <c r="E735" s="466"/>
      <c r="F735" s="185"/>
      <c r="G735" s="186"/>
      <c r="H735" s="187"/>
      <c r="I735" s="142">
        <f>F735*G735*H735</f>
        <v>0</v>
      </c>
      <c r="J735" s="142">
        <f>L735-I735</f>
        <v>0</v>
      </c>
      <c r="K735" s="142"/>
      <c r="L735" s="172">
        <f>M735*N735*O735</f>
        <v>0</v>
      </c>
      <c r="M735" s="318"/>
      <c r="N735" s="319"/>
      <c r="O735" s="320"/>
    </row>
    <row r="736" spans="1:15" ht="14.25" thickBot="1">
      <c r="B736" s="71"/>
      <c r="C736" s="72"/>
      <c r="D736" s="480"/>
      <c r="E736" s="481"/>
      <c r="F736" s="188"/>
      <c r="G736" s="189"/>
      <c r="H736" s="190"/>
      <c r="I736" s="143">
        <f>F736*G736*H736</f>
        <v>0</v>
      </c>
      <c r="J736" s="143">
        <f>L736-I736</f>
        <v>0</v>
      </c>
      <c r="K736" s="143"/>
      <c r="L736" s="172">
        <f>M736*N736*O736</f>
        <v>0</v>
      </c>
      <c r="M736" s="321"/>
      <c r="N736" s="322"/>
      <c r="O736" s="323"/>
    </row>
    <row r="737" spans="2:15">
      <c r="B737" s="105" t="s">
        <v>57</v>
      </c>
      <c r="C737" s="107" t="s">
        <v>13</v>
      </c>
      <c r="D737" s="478"/>
      <c r="E737" s="479"/>
      <c r="F737" s="147"/>
      <c r="G737" s="148"/>
      <c r="H737" s="149"/>
      <c r="I737" s="147">
        <f t="shared" ref="I737" si="376">SUM(I738:I740)</f>
        <v>1800000</v>
      </c>
      <c r="J737" s="147">
        <f>SUM(J738:J740)</f>
        <v>-1800000</v>
      </c>
      <c r="K737" s="147"/>
      <c r="L737" s="171">
        <f t="shared" ref="L737" si="377">SUM(L738:L740)</f>
        <v>0</v>
      </c>
      <c r="M737" s="315"/>
      <c r="N737" s="316"/>
      <c r="O737" s="317"/>
    </row>
    <row r="738" spans="2:15">
      <c r="B738" s="69"/>
      <c r="C738" s="70" t="s">
        <v>56</v>
      </c>
      <c r="D738" s="465"/>
      <c r="E738" s="466"/>
      <c r="F738" s="185">
        <v>900000</v>
      </c>
      <c r="G738" s="186">
        <v>1</v>
      </c>
      <c r="H738" s="187">
        <v>2</v>
      </c>
      <c r="I738" s="142">
        <f t="shared" ref="I738:I740" si="378">F738*G738*H738</f>
        <v>1800000</v>
      </c>
      <c r="J738" s="142">
        <f>L738-I738</f>
        <v>-1800000</v>
      </c>
      <c r="K738" s="142"/>
      <c r="L738" s="172">
        <f>M738*N738*O738</f>
        <v>0</v>
      </c>
      <c r="M738" s="318"/>
      <c r="N738" s="319"/>
      <c r="O738" s="320"/>
    </row>
    <row r="739" spans="2:15">
      <c r="B739" s="69"/>
      <c r="C739" s="70"/>
      <c r="D739" s="465"/>
      <c r="E739" s="466"/>
      <c r="F739" s="185"/>
      <c r="G739" s="186"/>
      <c r="H739" s="187"/>
      <c r="I739" s="142">
        <f t="shared" si="378"/>
        <v>0</v>
      </c>
      <c r="J739" s="142">
        <f>L739-I739</f>
        <v>0</v>
      </c>
      <c r="K739" s="142"/>
      <c r="L739" s="172">
        <f t="shared" ref="L739:L740" si="379">M739*N739*O739</f>
        <v>0</v>
      </c>
      <c r="M739" s="318"/>
      <c r="N739" s="319"/>
      <c r="O739" s="320"/>
    </row>
    <row r="740" spans="2:15" ht="14.25" thickBot="1">
      <c r="B740" s="71"/>
      <c r="C740" s="72"/>
      <c r="D740" s="480"/>
      <c r="E740" s="481"/>
      <c r="F740" s="191"/>
      <c r="G740" s="192"/>
      <c r="H740" s="193"/>
      <c r="I740" s="143">
        <f t="shared" si="378"/>
        <v>0</v>
      </c>
      <c r="J740" s="143">
        <f>L740-I740</f>
        <v>0</v>
      </c>
      <c r="K740" s="143"/>
      <c r="L740" s="172">
        <f t="shared" si="379"/>
        <v>0</v>
      </c>
      <c r="M740" s="324"/>
      <c r="N740" s="325"/>
      <c r="O740" s="326"/>
    </row>
    <row r="741" spans="2:15">
      <c r="B741" s="105" t="s">
        <v>24</v>
      </c>
      <c r="C741" s="108" t="s">
        <v>13</v>
      </c>
      <c r="D741" s="506"/>
      <c r="E741" s="512"/>
      <c r="F741" s="151"/>
      <c r="G741" s="152"/>
      <c r="H741" s="153"/>
      <c r="I741" s="151">
        <f>I742+I746</f>
        <v>10000000</v>
      </c>
      <c r="J741" s="151">
        <f>J742+J746</f>
        <v>-10000000</v>
      </c>
      <c r="K741" s="151"/>
      <c r="L741" s="173">
        <f>L742+L746</f>
        <v>0</v>
      </c>
      <c r="M741" s="327"/>
      <c r="N741" s="328"/>
      <c r="O741" s="329"/>
    </row>
    <row r="742" spans="2:15">
      <c r="B742" s="73" t="s">
        <v>58</v>
      </c>
      <c r="C742" s="109" t="s">
        <v>13</v>
      </c>
      <c r="D742" s="513"/>
      <c r="E742" s="514"/>
      <c r="F742" s="154"/>
      <c r="G742" s="155"/>
      <c r="H742" s="156"/>
      <c r="I742" s="154">
        <f t="shared" ref="I742" si="380">SUM(I743:I745)</f>
        <v>2000000</v>
      </c>
      <c r="J742" s="154">
        <f>SUM(J743:J745)</f>
        <v>-2000000</v>
      </c>
      <c r="K742" s="154"/>
      <c r="L742" s="174">
        <f>SUM(L743:L745)</f>
        <v>0</v>
      </c>
      <c r="M742" s="330"/>
      <c r="N742" s="331"/>
      <c r="O742" s="332"/>
    </row>
    <row r="743" spans="2:15">
      <c r="B743" s="69"/>
      <c r="C743" s="194" t="s">
        <v>417</v>
      </c>
      <c r="D743" s="465" t="s">
        <v>83</v>
      </c>
      <c r="E743" s="466"/>
      <c r="F743" s="185">
        <v>100000</v>
      </c>
      <c r="G743" s="186">
        <v>10</v>
      </c>
      <c r="H743" s="187">
        <v>2</v>
      </c>
      <c r="I743" s="142">
        <f t="shared" ref="I743:I745" si="381">F743*G743*H743</f>
        <v>2000000</v>
      </c>
      <c r="J743" s="142">
        <f>L743-I743</f>
        <v>-2000000</v>
      </c>
      <c r="K743" s="142"/>
      <c r="L743" s="172">
        <f>M743*N743*O743</f>
        <v>0</v>
      </c>
      <c r="M743" s="318"/>
      <c r="N743" s="319"/>
      <c r="O743" s="320"/>
    </row>
    <row r="744" spans="2:15">
      <c r="B744" s="69"/>
      <c r="C744" s="194" t="s">
        <v>59</v>
      </c>
      <c r="D744" s="465" t="s">
        <v>84</v>
      </c>
      <c r="E744" s="466"/>
      <c r="F744" s="185"/>
      <c r="G744" s="186"/>
      <c r="H744" s="187"/>
      <c r="I744" s="142">
        <f t="shared" si="381"/>
        <v>0</v>
      </c>
      <c r="J744" s="142">
        <f>L744-I744</f>
        <v>0</v>
      </c>
      <c r="K744" s="142"/>
      <c r="L744" s="172">
        <f t="shared" ref="L744:L745" si="382">M744*N744*O744</f>
        <v>0</v>
      </c>
      <c r="M744" s="318"/>
      <c r="N744" s="319"/>
      <c r="O744" s="320"/>
    </row>
    <row r="745" spans="2:15" ht="14.25" thickBot="1">
      <c r="B745" s="74"/>
      <c r="C745" s="195" t="s">
        <v>59</v>
      </c>
      <c r="D745" s="517" t="s">
        <v>85</v>
      </c>
      <c r="E745" s="518"/>
      <c r="F745" s="191"/>
      <c r="G745" s="192"/>
      <c r="H745" s="193"/>
      <c r="I745" s="157">
        <f t="shared" si="381"/>
        <v>0</v>
      </c>
      <c r="J745" s="157">
        <f>L745-I745</f>
        <v>0</v>
      </c>
      <c r="K745" s="157"/>
      <c r="L745" s="172">
        <f t="shared" si="382"/>
        <v>0</v>
      </c>
      <c r="M745" s="324"/>
      <c r="N745" s="325"/>
      <c r="O745" s="326"/>
    </row>
    <row r="746" spans="2:15">
      <c r="B746" s="69" t="s">
        <v>60</v>
      </c>
      <c r="C746" s="110" t="s">
        <v>13</v>
      </c>
      <c r="D746" s="513"/>
      <c r="E746" s="514"/>
      <c r="F746" s="158"/>
      <c r="G746" s="159"/>
      <c r="H746" s="160"/>
      <c r="I746" s="161">
        <f t="shared" ref="I746" si="383">SUM(I747:I749)</f>
        <v>8000000</v>
      </c>
      <c r="J746" s="161">
        <f>SUM(J747:J749)</f>
        <v>-8000000</v>
      </c>
      <c r="K746" s="161"/>
      <c r="L746" s="175">
        <f>SUM(L747:L749)</f>
        <v>0</v>
      </c>
      <c r="M746" s="330"/>
      <c r="N746" s="331"/>
      <c r="O746" s="332"/>
    </row>
    <row r="747" spans="2:15">
      <c r="B747" s="69"/>
      <c r="C747" s="194" t="s">
        <v>418</v>
      </c>
      <c r="D747" s="465" t="s">
        <v>83</v>
      </c>
      <c r="E747" s="466"/>
      <c r="F747" s="185">
        <v>200000</v>
      </c>
      <c r="G747" s="186">
        <v>20</v>
      </c>
      <c r="H747" s="187">
        <v>2</v>
      </c>
      <c r="I747" s="142">
        <f t="shared" ref="I747:I749" si="384">F747*G747*H747</f>
        <v>8000000</v>
      </c>
      <c r="J747" s="142">
        <f>L747-I747</f>
        <v>-8000000</v>
      </c>
      <c r="K747" s="142"/>
      <c r="L747" s="172">
        <f>M747*N747*O747</f>
        <v>0</v>
      </c>
      <c r="M747" s="318"/>
      <c r="N747" s="319">
        <f>G720</f>
        <v>30</v>
      </c>
      <c r="O747" s="320">
        <f>I720</f>
        <v>2</v>
      </c>
    </row>
    <row r="748" spans="2:15">
      <c r="B748" s="69"/>
      <c r="C748" s="194" t="s">
        <v>59</v>
      </c>
      <c r="D748" s="465" t="s">
        <v>84</v>
      </c>
      <c r="E748" s="466"/>
      <c r="F748" s="185"/>
      <c r="G748" s="186"/>
      <c r="H748" s="187"/>
      <c r="I748" s="142">
        <f t="shared" si="384"/>
        <v>0</v>
      </c>
      <c r="J748" s="142"/>
      <c r="K748" s="142"/>
      <c r="L748" s="172">
        <f t="shared" ref="L748:L749" si="385">M748*N748*O748</f>
        <v>0</v>
      </c>
      <c r="M748" s="318"/>
      <c r="N748" s="319">
        <f>G720</f>
        <v>30</v>
      </c>
      <c r="O748" s="320">
        <f>I720</f>
        <v>2</v>
      </c>
    </row>
    <row r="749" spans="2:15" ht="14.25" thickBot="1">
      <c r="B749" s="71"/>
      <c r="C749" s="196" t="s">
        <v>59</v>
      </c>
      <c r="D749" s="517" t="s">
        <v>85</v>
      </c>
      <c r="E749" s="518"/>
      <c r="F749" s="185"/>
      <c r="G749" s="186"/>
      <c r="H749" s="187"/>
      <c r="I749" s="143">
        <f t="shared" si="384"/>
        <v>0</v>
      </c>
      <c r="J749" s="143">
        <f>L749-I749</f>
        <v>0</v>
      </c>
      <c r="K749" s="143"/>
      <c r="L749" s="172">
        <f t="shared" si="385"/>
        <v>0</v>
      </c>
      <c r="M749" s="318"/>
      <c r="N749" s="319"/>
      <c r="O749" s="320"/>
    </row>
    <row r="750" spans="2:15">
      <c r="B750" s="105" t="s">
        <v>61</v>
      </c>
      <c r="C750" s="108" t="s">
        <v>13</v>
      </c>
      <c r="D750" s="493"/>
      <c r="E750" s="494"/>
      <c r="F750" s="151"/>
      <c r="G750" s="152"/>
      <c r="H750" s="153"/>
      <c r="I750" s="151">
        <f>I751+I755</f>
        <v>160000</v>
      </c>
      <c r="J750" s="151">
        <f>J751+J755</f>
        <v>-160000</v>
      </c>
      <c r="K750" s="151"/>
      <c r="L750" s="173">
        <f>L751+L755</f>
        <v>0</v>
      </c>
      <c r="M750" s="327"/>
      <c r="N750" s="328"/>
      <c r="O750" s="329"/>
    </row>
    <row r="751" spans="2:15">
      <c r="B751" s="130" t="s">
        <v>25</v>
      </c>
      <c r="C751" s="131" t="s">
        <v>13</v>
      </c>
      <c r="D751" s="489"/>
      <c r="E751" s="490"/>
      <c r="F751" s="162"/>
      <c r="G751" s="163"/>
      <c r="H751" s="164"/>
      <c r="I751" s="162">
        <f>SUM(I752:I754)</f>
        <v>160000</v>
      </c>
      <c r="J751" s="162">
        <f>SUM(J752:J754)</f>
        <v>-160000</v>
      </c>
      <c r="K751" s="162"/>
      <c r="L751" s="176">
        <f>SUM(L752:L754)</f>
        <v>0</v>
      </c>
      <c r="M751" s="333"/>
      <c r="N751" s="334"/>
      <c r="O751" s="335"/>
    </row>
    <row r="752" spans="2:15">
      <c r="B752" s="69"/>
      <c r="C752" s="214" t="s">
        <v>417</v>
      </c>
      <c r="D752" s="487"/>
      <c r="E752" s="488"/>
      <c r="F752" s="197">
        <v>80000</v>
      </c>
      <c r="G752" s="198">
        <v>1</v>
      </c>
      <c r="H752" s="199">
        <v>2</v>
      </c>
      <c r="I752" s="165">
        <f t="shared" ref="I752:I754" si="386">F752*G752*H752</f>
        <v>160000</v>
      </c>
      <c r="J752" s="165">
        <f>L752-I752</f>
        <v>-160000</v>
      </c>
      <c r="K752" s="165"/>
      <c r="L752" s="177">
        <f>M752*N752*O752</f>
        <v>0</v>
      </c>
      <c r="M752" s="336"/>
      <c r="N752" s="337"/>
      <c r="O752" s="338"/>
    </row>
    <row r="753" spans="2:15">
      <c r="B753" s="69"/>
      <c r="C753" s="212"/>
      <c r="D753" s="465"/>
      <c r="E753" s="484"/>
      <c r="F753" s="185"/>
      <c r="G753" s="186"/>
      <c r="H753" s="187"/>
      <c r="I753" s="142">
        <f t="shared" si="386"/>
        <v>0</v>
      </c>
      <c r="J753" s="142">
        <f>L753-I753</f>
        <v>0</v>
      </c>
      <c r="K753" s="142"/>
      <c r="L753" s="177">
        <f t="shared" ref="L753:L754" si="387">M753*N753*O753</f>
        <v>0</v>
      </c>
      <c r="M753" s="318"/>
      <c r="N753" s="319"/>
      <c r="O753" s="320"/>
    </row>
    <row r="754" spans="2:15">
      <c r="B754" s="69"/>
      <c r="C754" s="213"/>
      <c r="D754" s="491"/>
      <c r="E754" s="492"/>
      <c r="F754" s="191"/>
      <c r="G754" s="192"/>
      <c r="H754" s="193"/>
      <c r="I754" s="150">
        <f t="shared" si="386"/>
        <v>0</v>
      </c>
      <c r="J754" s="150">
        <f>L754-I754</f>
        <v>0</v>
      </c>
      <c r="K754" s="150"/>
      <c r="L754" s="177">
        <f t="shared" si="387"/>
        <v>0</v>
      </c>
      <c r="M754" s="324"/>
      <c r="N754" s="325"/>
      <c r="O754" s="326"/>
    </row>
    <row r="755" spans="2:15">
      <c r="B755" s="130" t="s">
        <v>62</v>
      </c>
      <c r="C755" s="131" t="s">
        <v>13</v>
      </c>
      <c r="D755" s="489"/>
      <c r="E755" s="490"/>
      <c r="F755" s="162"/>
      <c r="G755" s="163"/>
      <c r="H755" s="164"/>
      <c r="I755" s="162">
        <f>SUM(I756:I758)</f>
        <v>0</v>
      </c>
      <c r="J755" s="162">
        <f>SUM(J756:J758)</f>
        <v>0</v>
      </c>
      <c r="K755" s="162"/>
      <c r="L755" s="176">
        <f>SUM(L756:L758)</f>
        <v>0</v>
      </c>
      <c r="M755" s="333"/>
      <c r="N755" s="334"/>
      <c r="O755" s="335"/>
    </row>
    <row r="756" spans="2:15">
      <c r="B756" s="69"/>
      <c r="C756" s="200"/>
      <c r="D756" s="487"/>
      <c r="E756" s="488"/>
      <c r="F756" s="197"/>
      <c r="G756" s="198"/>
      <c r="H756" s="199">
        <v>2</v>
      </c>
      <c r="I756" s="165">
        <f>F756*G756*H756</f>
        <v>0</v>
      </c>
      <c r="J756" s="165">
        <f>L756-I756</f>
        <v>0</v>
      </c>
      <c r="K756" s="165"/>
      <c r="L756" s="177">
        <f>M756*N756*O756</f>
        <v>0</v>
      </c>
      <c r="M756" s="336"/>
      <c r="N756" s="337"/>
      <c r="O756" s="338"/>
    </row>
    <row r="757" spans="2:15">
      <c r="B757" s="69"/>
      <c r="C757" s="201"/>
      <c r="D757" s="465"/>
      <c r="E757" s="484"/>
      <c r="F757" s="185"/>
      <c r="G757" s="186"/>
      <c r="H757" s="187"/>
      <c r="I757" s="142">
        <f t="shared" ref="I757:I758" si="388">F757*G757*H757</f>
        <v>0</v>
      </c>
      <c r="J757" s="142">
        <f>L757-I757</f>
        <v>0</v>
      </c>
      <c r="K757" s="142"/>
      <c r="L757" s="177">
        <f t="shared" ref="L757:L758" si="389">M757*N757*O757</f>
        <v>0</v>
      </c>
      <c r="M757" s="318"/>
      <c r="N757" s="319"/>
      <c r="O757" s="320"/>
    </row>
    <row r="758" spans="2:15" ht="14.25" thickBot="1">
      <c r="B758" s="71"/>
      <c r="C758" s="202"/>
      <c r="D758" s="480"/>
      <c r="E758" s="485"/>
      <c r="F758" s="188"/>
      <c r="G758" s="189"/>
      <c r="H758" s="190"/>
      <c r="I758" s="143">
        <f t="shared" si="388"/>
        <v>0</v>
      </c>
      <c r="J758" s="143">
        <f>L758-I758</f>
        <v>0</v>
      </c>
      <c r="K758" s="143"/>
      <c r="L758" s="177">
        <f t="shared" si="389"/>
        <v>0</v>
      </c>
      <c r="M758" s="321"/>
      <c r="N758" s="322"/>
      <c r="O758" s="323"/>
    </row>
    <row r="759" spans="2:15" ht="30.75" customHeight="1" thickBot="1">
      <c r="B759" s="283" t="s">
        <v>504</v>
      </c>
      <c r="C759" s="107" t="s">
        <v>13</v>
      </c>
      <c r="D759" s="508" t="s">
        <v>26</v>
      </c>
      <c r="E759" s="509"/>
      <c r="F759" s="208">
        <v>9000</v>
      </c>
      <c r="G759" s="209">
        <v>20</v>
      </c>
      <c r="H759" s="210">
        <v>2</v>
      </c>
      <c r="I759" s="147">
        <f>F759*G759*H759</f>
        <v>360000</v>
      </c>
      <c r="J759" s="147">
        <f>L759-I759</f>
        <v>-360000</v>
      </c>
      <c r="K759" s="147"/>
      <c r="L759" s="171">
        <f>M759*N759*O759</f>
        <v>0</v>
      </c>
      <c r="M759" s="339"/>
      <c r="N759" s="340">
        <f>H720</f>
        <v>20</v>
      </c>
      <c r="O759" s="341">
        <f>I720</f>
        <v>2</v>
      </c>
    </row>
    <row r="760" spans="2:15">
      <c r="B760" s="129" t="s">
        <v>28</v>
      </c>
      <c r="C760" s="106" t="s">
        <v>13</v>
      </c>
      <c r="D760" s="506"/>
      <c r="E760" s="507"/>
      <c r="F760" s="144"/>
      <c r="G760" s="145"/>
      <c r="H760" s="146"/>
      <c r="I760" s="144">
        <f t="shared" ref="I760" si="390">SUM(I761:I763)</f>
        <v>2400000</v>
      </c>
      <c r="J760" s="144">
        <f>SUM(J761:J763)</f>
        <v>-2400000</v>
      </c>
      <c r="K760" s="144"/>
      <c r="L760" s="170">
        <f t="shared" ref="L760" si="391">SUM(L761:L763)</f>
        <v>0</v>
      </c>
      <c r="M760" s="342"/>
      <c r="N760" s="343"/>
      <c r="O760" s="344"/>
    </row>
    <row r="761" spans="2:15">
      <c r="B761" s="69"/>
      <c r="C761" s="200"/>
      <c r="D761" s="487"/>
      <c r="E761" s="488"/>
      <c r="F761" s="197">
        <v>60000</v>
      </c>
      <c r="G761" s="198">
        <v>20</v>
      </c>
      <c r="H761" s="199">
        <v>2</v>
      </c>
      <c r="I761" s="165">
        <f t="shared" ref="I761:I762" si="392">F761*G761*H761</f>
        <v>2400000</v>
      </c>
      <c r="J761" s="165">
        <f>L761-I761</f>
        <v>-2400000</v>
      </c>
      <c r="K761" s="165"/>
      <c r="L761" s="177">
        <f>M761*N761*O761</f>
        <v>0</v>
      </c>
      <c r="M761" s="336"/>
      <c r="N761" s="337"/>
      <c r="O761" s="338"/>
    </row>
    <row r="762" spans="2:15">
      <c r="B762" s="69"/>
      <c r="C762" s="201"/>
      <c r="D762" s="465"/>
      <c r="E762" s="484"/>
      <c r="F762" s="185"/>
      <c r="G762" s="186"/>
      <c r="H762" s="187"/>
      <c r="I762" s="142">
        <f t="shared" si="392"/>
        <v>0</v>
      </c>
      <c r="J762" s="142">
        <f>L762-I762</f>
        <v>0</v>
      </c>
      <c r="K762" s="142"/>
      <c r="L762" s="177">
        <f t="shared" ref="L762:L763" si="393">M762*N762*O762</f>
        <v>0</v>
      </c>
      <c r="M762" s="318"/>
      <c r="N762" s="319"/>
      <c r="O762" s="320"/>
    </row>
    <row r="763" spans="2:15" ht="14.25" thickBot="1">
      <c r="B763" s="71"/>
      <c r="C763" s="202"/>
      <c r="D763" s="480"/>
      <c r="E763" s="485"/>
      <c r="F763" s="188"/>
      <c r="G763" s="189"/>
      <c r="H763" s="190"/>
      <c r="I763" s="143">
        <f>F763*G763*H763</f>
        <v>0</v>
      </c>
      <c r="J763" s="143">
        <f>L763-I763</f>
        <v>0</v>
      </c>
      <c r="K763" s="143"/>
      <c r="L763" s="177">
        <f t="shared" si="393"/>
        <v>0</v>
      </c>
      <c r="M763" s="321"/>
      <c r="N763" s="322"/>
      <c r="O763" s="323"/>
    </row>
    <row r="764" spans="2:15">
      <c r="B764" s="105" t="s">
        <v>29</v>
      </c>
      <c r="C764" s="107" t="s">
        <v>13</v>
      </c>
      <c r="D764" s="478" t="s">
        <v>29</v>
      </c>
      <c r="E764" s="486"/>
      <c r="F764" s="147"/>
      <c r="G764" s="148"/>
      <c r="H764" s="149"/>
      <c r="I764" s="147">
        <f t="shared" ref="I764" si="394">SUM(I765:I767)</f>
        <v>800000</v>
      </c>
      <c r="J764" s="147">
        <f>SUM(J765:J767)</f>
        <v>-800000</v>
      </c>
      <c r="K764" s="147"/>
      <c r="L764" s="171">
        <f t="shared" ref="L764" si="395">SUM(L765:L767)</f>
        <v>0</v>
      </c>
      <c r="M764" s="315"/>
      <c r="N764" s="316"/>
      <c r="O764" s="317">
        <f>I720</f>
        <v>2</v>
      </c>
    </row>
    <row r="765" spans="2:15">
      <c r="B765" s="69"/>
      <c r="C765" s="70" t="s">
        <v>63</v>
      </c>
      <c r="D765" s="465"/>
      <c r="E765" s="484"/>
      <c r="F765" s="185">
        <v>20000</v>
      </c>
      <c r="G765" s="186">
        <v>20</v>
      </c>
      <c r="H765" s="187">
        <v>2</v>
      </c>
      <c r="I765" s="142">
        <f t="shared" ref="I765:I767" si="396">F765*G765*H765</f>
        <v>800000</v>
      </c>
      <c r="J765" s="142">
        <f>L765-I765</f>
        <v>-800000</v>
      </c>
      <c r="K765" s="142"/>
      <c r="L765" s="172">
        <f>M765*N765*O765</f>
        <v>0</v>
      </c>
      <c r="M765" s="318"/>
      <c r="N765" s="319">
        <f>H720</f>
        <v>20</v>
      </c>
      <c r="O765" s="320">
        <f>I720</f>
        <v>2</v>
      </c>
    </row>
    <row r="766" spans="2:15">
      <c r="B766" s="69"/>
      <c r="C766" s="70" t="s">
        <v>64</v>
      </c>
      <c r="D766" s="465"/>
      <c r="E766" s="484"/>
      <c r="F766" s="185"/>
      <c r="G766" s="186"/>
      <c r="H766" s="187"/>
      <c r="I766" s="142">
        <f t="shared" si="396"/>
        <v>0</v>
      </c>
      <c r="J766" s="142">
        <f>L766-I766</f>
        <v>0</v>
      </c>
      <c r="K766" s="142"/>
      <c r="L766" s="172">
        <f t="shared" ref="L766:L767" si="397">M766*N766*O766</f>
        <v>0</v>
      </c>
      <c r="M766" s="318"/>
      <c r="N766" s="319"/>
      <c r="O766" s="320"/>
    </row>
    <row r="767" spans="2:15" ht="14.25" thickBot="1">
      <c r="B767" s="71"/>
      <c r="C767" s="72"/>
      <c r="D767" s="480"/>
      <c r="E767" s="485"/>
      <c r="F767" s="188"/>
      <c r="G767" s="189"/>
      <c r="H767" s="190"/>
      <c r="I767" s="143">
        <f t="shared" si="396"/>
        <v>0</v>
      </c>
      <c r="J767" s="143">
        <f>L767-I767</f>
        <v>0</v>
      </c>
      <c r="K767" s="143"/>
      <c r="L767" s="172">
        <f t="shared" si="397"/>
        <v>0</v>
      </c>
      <c r="M767" s="321"/>
      <c r="N767" s="322"/>
      <c r="O767" s="323"/>
    </row>
    <row r="768" spans="2:15">
      <c r="B768" s="129" t="s">
        <v>65</v>
      </c>
      <c r="C768" s="106" t="s">
        <v>13</v>
      </c>
      <c r="D768" s="506"/>
      <c r="E768" s="507"/>
      <c r="F768" s="144"/>
      <c r="G768" s="145"/>
      <c r="H768" s="146"/>
      <c r="I768" s="144">
        <f t="shared" ref="I768" si="398">SUM(I769:I771)</f>
        <v>120000</v>
      </c>
      <c r="J768" s="144">
        <f>SUM(J769:J771)</f>
        <v>-120000</v>
      </c>
      <c r="K768" s="144"/>
      <c r="L768" s="170">
        <f t="shared" ref="L768" si="399">SUM(L769:L771)</f>
        <v>0</v>
      </c>
      <c r="M768" s="342"/>
      <c r="N768" s="343"/>
      <c r="O768" s="344"/>
    </row>
    <row r="769" spans="1:15">
      <c r="B769" s="69"/>
      <c r="C769" s="211" t="s">
        <v>416</v>
      </c>
      <c r="D769" s="487"/>
      <c r="E769" s="488"/>
      <c r="F769" s="197">
        <v>3000</v>
      </c>
      <c r="G769" s="198">
        <v>20</v>
      </c>
      <c r="H769" s="199">
        <v>2</v>
      </c>
      <c r="I769" s="165">
        <f t="shared" ref="I769:I771" si="400">F769*G769*H769</f>
        <v>120000</v>
      </c>
      <c r="J769" s="165">
        <f>L769-I769</f>
        <v>-120000</v>
      </c>
      <c r="K769" s="165"/>
      <c r="L769" s="177">
        <f>M769*N769*O769</f>
        <v>0</v>
      </c>
      <c r="M769" s="336"/>
      <c r="N769" s="337">
        <f>H720</f>
        <v>20</v>
      </c>
      <c r="O769" s="338">
        <f>I720</f>
        <v>2</v>
      </c>
    </row>
    <row r="770" spans="1:15">
      <c r="B770" s="69"/>
      <c r="C770" s="70" t="s">
        <v>34</v>
      </c>
      <c r="D770" s="465"/>
      <c r="E770" s="484"/>
      <c r="F770" s="185"/>
      <c r="G770" s="186"/>
      <c r="H770" s="187"/>
      <c r="I770" s="142">
        <f t="shared" si="400"/>
        <v>0</v>
      </c>
      <c r="J770" s="142">
        <f>L770-I770</f>
        <v>0</v>
      </c>
      <c r="K770" s="142"/>
      <c r="L770" s="177">
        <f t="shared" ref="L770:L771" si="401">M770*N770*O770</f>
        <v>0</v>
      </c>
      <c r="M770" s="336"/>
      <c r="N770" s="319">
        <f>H720</f>
        <v>20</v>
      </c>
      <c r="O770" s="320">
        <f>I720</f>
        <v>2</v>
      </c>
    </row>
    <row r="771" spans="1:15" ht="14.25" thickBot="1">
      <c r="B771" s="71"/>
      <c r="C771" s="72"/>
      <c r="D771" s="480"/>
      <c r="E771" s="485"/>
      <c r="F771" s="188"/>
      <c r="G771" s="189"/>
      <c r="H771" s="190"/>
      <c r="I771" s="143">
        <f t="shared" si="400"/>
        <v>0</v>
      </c>
      <c r="J771" s="143">
        <f>L771-I771</f>
        <v>0</v>
      </c>
      <c r="K771" s="143"/>
      <c r="L771" s="177">
        <f t="shared" si="401"/>
        <v>0</v>
      </c>
      <c r="M771" s="321"/>
      <c r="N771" s="322"/>
      <c r="O771" s="323"/>
    </row>
    <row r="772" spans="1:15">
      <c r="B772" s="105" t="s">
        <v>66</v>
      </c>
      <c r="C772" s="107" t="s">
        <v>13</v>
      </c>
      <c r="D772" s="482">
        <f>I772/(I733+I734+I737+I741+I750+I759+I760+I764+I768)</f>
        <v>7.0198660963659287E-2</v>
      </c>
      <c r="E772" s="483"/>
      <c r="F772" s="147"/>
      <c r="G772" s="148"/>
      <c r="H772" s="149"/>
      <c r="I772" s="147">
        <f t="shared" ref="I772" si="402">SUM(I773:I775)</f>
        <v>1126000</v>
      </c>
      <c r="J772" s="147">
        <f>SUM(J773:J775)</f>
        <v>-1126000</v>
      </c>
      <c r="K772" s="147"/>
      <c r="L772" s="171">
        <f t="shared" ref="L772" si="403">SUM(L773:L775)</f>
        <v>0</v>
      </c>
      <c r="M772" s="315"/>
      <c r="N772" s="316"/>
      <c r="O772" s="317"/>
    </row>
    <row r="773" spans="1:15" ht="16.5" customHeight="1">
      <c r="B773" s="496" t="s">
        <v>79</v>
      </c>
      <c r="C773" s="70" t="s">
        <v>27</v>
      </c>
      <c r="D773" s="465"/>
      <c r="E773" s="484"/>
      <c r="F773" s="185">
        <v>33000</v>
      </c>
      <c r="G773" s="186">
        <v>1</v>
      </c>
      <c r="H773" s="187">
        <v>2</v>
      </c>
      <c r="I773" s="142">
        <f t="shared" ref="I773:I775" si="404">F773*G773*H773</f>
        <v>66000</v>
      </c>
      <c r="J773" s="142">
        <f>L773-I773</f>
        <v>-66000</v>
      </c>
      <c r="K773" s="142"/>
      <c r="L773" s="172">
        <f>M773*N773*O773</f>
        <v>0</v>
      </c>
      <c r="M773" s="318"/>
      <c r="N773" s="319">
        <f>H720</f>
        <v>20</v>
      </c>
      <c r="O773" s="320">
        <f>I720</f>
        <v>2</v>
      </c>
    </row>
    <row r="774" spans="1:15">
      <c r="B774" s="496"/>
      <c r="C774" s="70" t="s">
        <v>30</v>
      </c>
      <c r="D774" s="465"/>
      <c r="E774" s="484"/>
      <c r="F774" s="185">
        <v>30000</v>
      </c>
      <c r="G774" s="186">
        <v>1</v>
      </c>
      <c r="H774" s="187">
        <v>2</v>
      </c>
      <c r="I774" s="142">
        <f t="shared" si="404"/>
        <v>60000</v>
      </c>
      <c r="J774" s="142">
        <f>L774-I774</f>
        <v>-60000</v>
      </c>
      <c r="K774" s="142"/>
      <c r="L774" s="172">
        <f t="shared" ref="L774:L775" si="405">M774*N774*O774</f>
        <v>0</v>
      </c>
      <c r="M774" s="318"/>
      <c r="N774" s="319">
        <f>H720</f>
        <v>20</v>
      </c>
      <c r="O774" s="320">
        <f>I720</f>
        <v>2</v>
      </c>
    </row>
    <row r="775" spans="1:15" ht="19.5" customHeight="1" thickBot="1">
      <c r="B775" s="497"/>
      <c r="C775" s="72" t="s">
        <v>33</v>
      </c>
      <c r="D775" s="480"/>
      <c r="E775" s="485"/>
      <c r="F775" s="188">
        <v>500000</v>
      </c>
      <c r="G775" s="189">
        <v>1</v>
      </c>
      <c r="H775" s="190">
        <v>2</v>
      </c>
      <c r="I775" s="143">
        <f t="shared" si="404"/>
        <v>1000000</v>
      </c>
      <c r="J775" s="143">
        <f>L775-I775</f>
        <v>-1000000</v>
      </c>
      <c r="K775" s="143"/>
      <c r="L775" s="172">
        <f t="shared" si="405"/>
        <v>0</v>
      </c>
      <c r="M775" s="321"/>
      <c r="N775" s="322"/>
      <c r="O775" s="323"/>
    </row>
    <row r="776" spans="1:15" ht="18" customHeight="1">
      <c r="B776" s="124" t="s">
        <v>412</v>
      </c>
      <c r="C776" s="125" t="s">
        <v>23</v>
      </c>
      <c r="D776" s="510"/>
      <c r="E776" s="511"/>
      <c r="F776" s="126"/>
      <c r="G776" s="127"/>
      <c r="H776" s="128"/>
      <c r="I776" s="126">
        <f>SUM(I777:I780)</f>
        <v>1300000</v>
      </c>
      <c r="J776" s="126">
        <f>SUM(J777:J780)</f>
        <v>-1300000</v>
      </c>
      <c r="K776" s="126"/>
      <c r="L776" s="178">
        <f>SUM(L777:L780)</f>
        <v>0</v>
      </c>
      <c r="M776" s="345"/>
      <c r="N776" s="346"/>
      <c r="O776" s="347"/>
    </row>
    <row r="777" spans="1:15">
      <c r="A777" t="str">
        <f>B720&amp;"식비"</f>
        <v>12식비</v>
      </c>
      <c r="B777" s="111"/>
      <c r="C777" s="110" t="s">
        <v>67</v>
      </c>
      <c r="D777" s="487"/>
      <c r="E777" s="488"/>
      <c r="F777" s="197">
        <v>15000</v>
      </c>
      <c r="G777" s="198">
        <v>20</v>
      </c>
      <c r="H777" s="199">
        <v>2</v>
      </c>
      <c r="I777" s="161">
        <f t="shared" ref="I777:I780" si="406">F777*G777*H777</f>
        <v>600000</v>
      </c>
      <c r="J777" s="161">
        <f>L777-I777</f>
        <v>-600000</v>
      </c>
      <c r="K777" s="161"/>
      <c r="L777" s="175">
        <f>M777*N777*O777</f>
        <v>0</v>
      </c>
      <c r="M777" s="336"/>
      <c r="N777" s="337">
        <f>H720</f>
        <v>20</v>
      </c>
      <c r="O777" s="338">
        <f>I720</f>
        <v>2</v>
      </c>
    </row>
    <row r="778" spans="1:15">
      <c r="A778" t="str">
        <f>B720&amp;"숙박비"</f>
        <v>12숙박비</v>
      </c>
      <c r="B778" s="111"/>
      <c r="C778" s="112" t="s">
        <v>80</v>
      </c>
      <c r="D778" s="465"/>
      <c r="E778" s="484"/>
      <c r="F778" s="191"/>
      <c r="G778" s="192"/>
      <c r="H778" s="193"/>
      <c r="I778" s="166">
        <f t="shared" si="406"/>
        <v>0</v>
      </c>
      <c r="J778" s="166">
        <f>L778-I778</f>
        <v>0</v>
      </c>
      <c r="K778" s="166"/>
      <c r="L778" s="175">
        <f t="shared" ref="L778:L780" si="407">M778*N778*O778</f>
        <v>0</v>
      </c>
      <c r="M778" s="324"/>
      <c r="N778" s="325"/>
      <c r="O778" s="326"/>
    </row>
    <row r="779" spans="1:15">
      <c r="A779" t="str">
        <f>B720&amp;"수당"</f>
        <v>12수당</v>
      </c>
      <c r="B779" s="111"/>
      <c r="C779" s="112" t="s">
        <v>20</v>
      </c>
      <c r="D779" s="203"/>
      <c r="E779" s="204"/>
      <c r="F779" s="191">
        <v>300000</v>
      </c>
      <c r="G779" s="192">
        <v>1</v>
      </c>
      <c r="H779" s="193">
        <v>1</v>
      </c>
      <c r="I779" s="166">
        <f t="shared" si="406"/>
        <v>300000</v>
      </c>
      <c r="J779" s="166">
        <f>L779-I779</f>
        <v>-300000</v>
      </c>
      <c r="K779" s="166"/>
      <c r="L779" s="175">
        <f t="shared" si="407"/>
        <v>0</v>
      </c>
      <c r="M779" s="324"/>
      <c r="N779" s="325"/>
      <c r="O779" s="326"/>
    </row>
    <row r="780" spans="1:15" ht="14.25" thickBot="1">
      <c r="A780" t="str">
        <f>B720&amp;"임금"</f>
        <v>12임금</v>
      </c>
      <c r="B780" s="113"/>
      <c r="C780" s="114" t="s">
        <v>81</v>
      </c>
      <c r="D780" s="480"/>
      <c r="E780" s="485"/>
      <c r="F780" s="188">
        <v>400000</v>
      </c>
      <c r="G780" s="189">
        <v>1</v>
      </c>
      <c r="H780" s="190">
        <v>1</v>
      </c>
      <c r="I780" s="167">
        <f t="shared" si="406"/>
        <v>400000</v>
      </c>
      <c r="J780" s="167">
        <f>L780-I780</f>
        <v>-400000</v>
      </c>
      <c r="K780" s="167"/>
      <c r="L780" s="179">
        <f t="shared" si="407"/>
        <v>0</v>
      </c>
      <c r="M780" s="321"/>
      <c r="N780" s="322">
        <f>H720</f>
        <v>20</v>
      </c>
      <c r="O780" s="323">
        <f>I720</f>
        <v>2</v>
      </c>
    </row>
    <row r="781" spans="1:15" ht="37.9" customHeight="1">
      <c r="B781" s="362" t="s">
        <v>533</v>
      </c>
      <c r="C781" s="363" t="s">
        <v>532</v>
      </c>
      <c r="D781" s="362"/>
      <c r="E781" s="362" t="s">
        <v>529</v>
      </c>
      <c r="F781" s="362"/>
      <c r="G781" s="362" t="s">
        <v>528</v>
      </c>
      <c r="H781" s="362"/>
      <c r="I781" s="362" t="s">
        <v>534</v>
      </c>
      <c r="J781" s="362"/>
      <c r="K781" s="362" t="s">
        <v>535</v>
      </c>
      <c r="L781" s="362"/>
    </row>
    <row r="782" spans="1:15" ht="37.9" customHeight="1">
      <c r="B782" s="362" t="s">
        <v>533</v>
      </c>
      <c r="C782" s="363" t="s">
        <v>532</v>
      </c>
      <c r="D782" s="362"/>
      <c r="E782" s="362" t="s">
        <v>529</v>
      </c>
      <c r="F782" s="362"/>
      <c r="G782" s="362" t="s">
        <v>528</v>
      </c>
      <c r="H782" s="362"/>
      <c r="I782" s="362" t="s">
        <v>534</v>
      </c>
      <c r="J782" s="362"/>
      <c r="K782" s="362" t="s">
        <v>535</v>
      </c>
      <c r="L782" s="362"/>
    </row>
    <row r="783" spans="1:15" ht="37.9" customHeight="1" thickBot="1">
      <c r="B783" s="362" t="s">
        <v>533</v>
      </c>
      <c r="C783" s="363" t="s">
        <v>532</v>
      </c>
      <c r="D783" s="362"/>
      <c r="E783" s="362"/>
      <c r="F783" s="362"/>
      <c r="G783" s="362"/>
      <c r="H783" s="362"/>
      <c r="I783" s="362"/>
      <c r="J783" s="362"/>
      <c r="K783" s="362"/>
    </row>
    <row r="784" spans="1:15" ht="33.75" customHeight="1">
      <c r="B784" s="123" t="s">
        <v>68</v>
      </c>
      <c r="C784" s="515" t="s">
        <v>42</v>
      </c>
      <c r="D784" s="515"/>
      <c r="E784" s="96" t="s">
        <v>409</v>
      </c>
      <c r="F784" s="96" t="s">
        <v>43</v>
      </c>
      <c r="G784" s="96" t="s">
        <v>44</v>
      </c>
      <c r="H784" s="96" t="s">
        <v>45</v>
      </c>
      <c r="I784" s="96" t="s">
        <v>46</v>
      </c>
      <c r="J784" s="96" t="s">
        <v>47</v>
      </c>
      <c r="K784" s="135"/>
      <c r="L784" s="65"/>
    </row>
    <row r="785" spans="1:15" ht="24.75" customHeight="1" thickBot="1">
      <c r="B785" s="288">
        <f>B720+1</f>
        <v>13</v>
      </c>
      <c r="C785" s="516" t="s">
        <v>419</v>
      </c>
      <c r="D785" s="516"/>
      <c r="E785" s="141" t="s">
        <v>410</v>
      </c>
      <c r="F785" s="141">
        <v>3</v>
      </c>
      <c r="G785" s="215">
        <v>30</v>
      </c>
      <c r="H785" s="141">
        <v>20</v>
      </c>
      <c r="I785" s="141">
        <v>2</v>
      </c>
      <c r="J785" s="104">
        <f>H785*I785</f>
        <v>40</v>
      </c>
      <c r="K785" s="136"/>
      <c r="L785" s="66"/>
    </row>
    <row r="786" spans="1:15" ht="14.25" thickBot="1">
      <c r="B786" s="64"/>
      <c r="C786" s="64"/>
      <c r="D786" s="64"/>
      <c r="E786" s="64"/>
      <c r="F786" s="64"/>
      <c r="G786" s="64"/>
      <c r="H786" s="64"/>
      <c r="I786" s="64"/>
      <c r="J786" s="64"/>
      <c r="K786" s="137"/>
      <c r="L786" s="64"/>
    </row>
    <row r="787" spans="1:15" ht="18.75" customHeight="1">
      <c r="B787" s="504" t="s">
        <v>78</v>
      </c>
      <c r="C787" s="505"/>
      <c r="D787" s="505"/>
      <c r="E787" s="463" t="s">
        <v>404</v>
      </c>
      <c r="F787" s="505"/>
      <c r="G787" s="498" t="s">
        <v>82</v>
      </c>
      <c r="H787" s="463" t="s">
        <v>405</v>
      </c>
      <c r="I787" s="463" t="s">
        <v>406</v>
      </c>
      <c r="J787" s="459" t="s">
        <v>403</v>
      </c>
      <c r="K787" s="138"/>
      <c r="L787" s="64"/>
    </row>
    <row r="788" spans="1:15" ht="47.25" customHeight="1">
      <c r="B788" s="97" t="s">
        <v>22</v>
      </c>
      <c r="C788" s="98" t="s">
        <v>23</v>
      </c>
      <c r="D788" s="216" t="s">
        <v>420</v>
      </c>
      <c r="E788" s="464"/>
      <c r="F788" s="464"/>
      <c r="G788" s="499"/>
      <c r="H788" s="464"/>
      <c r="I788" s="464"/>
      <c r="J788" s="460"/>
      <c r="K788" s="139"/>
      <c r="L788" s="64"/>
    </row>
    <row r="789" spans="1:15" ht="18" customHeight="1">
      <c r="B789" s="67" t="s">
        <v>23</v>
      </c>
      <c r="C789" s="121">
        <f>SUM(C790:C791)</f>
        <v>0</v>
      </c>
      <c r="D789" s="502">
        <f>ROUNDDOWN(C790/G785/J785,0)</f>
        <v>0</v>
      </c>
      <c r="E789" s="469" t="s">
        <v>438</v>
      </c>
      <c r="F789" s="469"/>
      <c r="G789" s="469">
        <v>6</v>
      </c>
      <c r="H789" s="471">
        <v>190306</v>
      </c>
      <c r="I789" s="474">
        <v>6850</v>
      </c>
      <c r="J789" s="461">
        <f>D789/I789</f>
        <v>0</v>
      </c>
      <c r="K789" s="140"/>
      <c r="L789" s="64"/>
    </row>
    <row r="790" spans="1:15" ht="18" customHeight="1">
      <c r="B790" s="67" t="s">
        <v>415</v>
      </c>
      <c r="C790" s="121">
        <f>L797</f>
        <v>0</v>
      </c>
      <c r="D790" s="502"/>
      <c r="E790" s="469"/>
      <c r="F790" s="469"/>
      <c r="G790" s="469"/>
      <c r="H790" s="472"/>
      <c r="I790" s="474"/>
      <c r="J790" s="461"/>
      <c r="K790" s="140"/>
      <c r="L790" s="64"/>
    </row>
    <row r="791" spans="1:15" ht="18" customHeight="1" thickBot="1">
      <c r="B791" s="68" t="s">
        <v>414</v>
      </c>
      <c r="C791" s="122">
        <f>L841</f>
        <v>0</v>
      </c>
      <c r="D791" s="503"/>
      <c r="E791" s="470"/>
      <c r="F791" s="470"/>
      <c r="G791" s="470"/>
      <c r="H791" s="473"/>
      <c r="I791" s="475"/>
      <c r="J791" s="462"/>
      <c r="K791" s="140"/>
      <c r="L791" s="64"/>
    </row>
    <row r="792" spans="1:15" ht="18" customHeight="1">
      <c r="B792" s="180"/>
      <c r="C792" s="205"/>
      <c r="D792" s="206"/>
      <c r="E792" s="181"/>
      <c r="F792" s="181"/>
      <c r="G792" s="181"/>
      <c r="H792" s="183"/>
      <c r="I792" s="184"/>
      <c r="J792" s="207"/>
      <c r="K792" s="182"/>
      <c r="L792" s="64"/>
    </row>
    <row r="793" spans="1:15" ht="14.25" thickBot="1">
      <c r="B793" s="64"/>
      <c r="C793" s="64"/>
      <c r="D793" s="64"/>
      <c r="E793" s="64"/>
      <c r="F793" s="64"/>
      <c r="G793" s="64"/>
      <c r="H793" s="64"/>
      <c r="I793" s="64"/>
      <c r="J793" s="64"/>
      <c r="K793" s="64"/>
      <c r="L793" s="64"/>
    </row>
    <row r="794" spans="1:15" ht="19.5" customHeight="1" thickBot="1">
      <c r="B794" s="64"/>
      <c r="C794" s="64"/>
      <c r="D794" s="64"/>
      <c r="E794" s="64"/>
      <c r="F794" s="289" t="s">
        <v>74</v>
      </c>
      <c r="G794" s="290"/>
      <c r="H794" s="290"/>
      <c r="I794" s="292"/>
      <c r="J794" s="293" t="s">
        <v>35</v>
      </c>
      <c r="K794" s="294"/>
      <c r="L794" s="295" t="s">
        <v>76</v>
      </c>
      <c r="M794" s="310"/>
      <c r="N794" s="310"/>
      <c r="O794" s="115"/>
    </row>
    <row r="795" spans="1:15" ht="18.75" customHeight="1" thickBot="1">
      <c r="B795" s="75" t="s">
        <v>31</v>
      </c>
      <c r="C795" s="76" t="s">
        <v>50</v>
      </c>
      <c r="D795" s="467" t="s">
        <v>51</v>
      </c>
      <c r="E795" s="468"/>
      <c r="F795" s="75" t="s">
        <v>52</v>
      </c>
      <c r="G795" s="76" t="s">
        <v>53</v>
      </c>
      <c r="H795" s="77" t="s">
        <v>21</v>
      </c>
      <c r="I795" s="75" t="s">
        <v>48</v>
      </c>
      <c r="J795" s="132" t="s">
        <v>407</v>
      </c>
      <c r="K795" s="296" t="s">
        <v>408</v>
      </c>
      <c r="L795" s="295" t="s">
        <v>48</v>
      </c>
      <c r="M795" s="295" t="s">
        <v>52</v>
      </c>
      <c r="N795" s="295" t="s">
        <v>53</v>
      </c>
      <c r="O795" s="295" t="s">
        <v>21</v>
      </c>
    </row>
    <row r="796" spans="1:15" ht="21" customHeight="1" thickBot="1">
      <c r="B796" s="78" t="s">
        <v>23</v>
      </c>
      <c r="C796" s="79"/>
      <c r="D796" s="467"/>
      <c r="E796" s="468"/>
      <c r="F796" s="80"/>
      <c r="G796" s="81"/>
      <c r="H796" s="82"/>
      <c r="I796" s="83">
        <f>I797+I841</f>
        <v>18466192</v>
      </c>
      <c r="J796" s="133"/>
      <c r="K796" s="133"/>
      <c r="L796" s="168">
        <f>L797+L841</f>
        <v>0</v>
      </c>
      <c r="M796" s="80"/>
      <c r="N796" s="81"/>
      <c r="O796" s="82"/>
    </row>
    <row r="797" spans="1:15" ht="21.75" customHeight="1" thickBot="1">
      <c r="A797" t="str">
        <f>B785&amp;"훈련비"</f>
        <v>13훈련비</v>
      </c>
      <c r="B797" s="99" t="s">
        <v>413</v>
      </c>
      <c r="C797" s="100" t="s">
        <v>23</v>
      </c>
      <c r="D797" s="500"/>
      <c r="E797" s="501"/>
      <c r="F797" s="101"/>
      <c r="G797" s="102"/>
      <c r="H797" s="103"/>
      <c r="I797" s="101">
        <f>I798+I799+I802+I806+I815+I824+I825+I829+I833+I837</f>
        <v>17166192</v>
      </c>
      <c r="J797" s="101">
        <f>J798+J799+J802+J806+J815+J824+J825+J829+J833+J837</f>
        <v>-17166192</v>
      </c>
      <c r="K797" s="101"/>
      <c r="L797" s="169">
        <f>L798+L799+L802+L806+L815+L824+L825+L829+L833+L837</f>
        <v>0</v>
      </c>
      <c r="M797" s="101"/>
      <c r="N797" s="102"/>
      <c r="O797" s="311"/>
    </row>
    <row r="798" spans="1:15" ht="14.25" thickBot="1">
      <c r="B798" s="105" t="s">
        <v>54</v>
      </c>
      <c r="C798" s="106" t="s">
        <v>13</v>
      </c>
      <c r="D798" s="476" t="s">
        <v>54</v>
      </c>
      <c r="E798" s="477"/>
      <c r="F798" s="280">
        <v>12506</v>
      </c>
      <c r="G798" s="281">
        <v>16</v>
      </c>
      <c r="H798" s="282">
        <v>2</v>
      </c>
      <c r="I798" s="144">
        <f>F798*G798*H798</f>
        <v>400192</v>
      </c>
      <c r="J798" s="144">
        <f>L798-I798</f>
        <v>-400192</v>
      </c>
      <c r="K798" s="144"/>
      <c r="L798" s="170">
        <f>M798*N798*O798</f>
        <v>0</v>
      </c>
      <c r="M798" s="312"/>
      <c r="N798" s="313">
        <v>30</v>
      </c>
      <c r="O798" s="314">
        <f>I785</f>
        <v>2</v>
      </c>
    </row>
    <row r="799" spans="1:15">
      <c r="B799" s="105" t="s">
        <v>55</v>
      </c>
      <c r="C799" s="107" t="s">
        <v>13</v>
      </c>
      <c r="D799" s="478"/>
      <c r="E799" s="479"/>
      <c r="F799" s="147"/>
      <c r="G799" s="148"/>
      <c r="H799" s="149"/>
      <c r="I799" s="147">
        <f t="shared" ref="I799" si="408">SUM(I800:I801)</f>
        <v>0</v>
      </c>
      <c r="J799" s="147">
        <f>SUM(J800:J801)</f>
        <v>0</v>
      </c>
      <c r="K799" s="147"/>
      <c r="L799" s="171">
        <f t="shared" ref="L799" si="409">SUM(L800:L801)</f>
        <v>0</v>
      </c>
      <c r="M799" s="315"/>
      <c r="N799" s="316"/>
      <c r="O799" s="317"/>
    </row>
    <row r="800" spans="1:15">
      <c r="B800" s="69"/>
      <c r="C800" s="70" t="s">
        <v>56</v>
      </c>
      <c r="D800" s="465"/>
      <c r="E800" s="466"/>
      <c r="F800" s="185"/>
      <c r="G800" s="186"/>
      <c r="H800" s="187"/>
      <c r="I800" s="142">
        <f>F800*G800*H800</f>
        <v>0</v>
      </c>
      <c r="J800" s="142">
        <f>L800-I800</f>
        <v>0</v>
      </c>
      <c r="K800" s="142"/>
      <c r="L800" s="172">
        <f>M800*N800*O800</f>
        <v>0</v>
      </c>
      <c r="M800" s="318"/>
      <c r="N800" s="319"/>
      <c r="O800" s="320"/>
    </row>
    <row r="801" spans="2:15" ht="14.25" thickBot="1">
      <c r="B801" s="71"/>
      <c r="C801" s="72"/>
      <c r="D801" s="480"/>
      <c r="E801" s="481"/>
      <c r="F801" s="188"/>
      <c r="G801" s="189"/>
      <c r="H801" s="190"/>
      <c r="I801" s="143">
        <f>F801*G801*H801</f>
        <v>0</v>
      </c>
      <c r="J801" s="143">
        <f>L801-I801</f>
        <v>0</v>
      </c>
      <c r="K801" s="143"/>
      <c r="L801" s="172">
        <f>M801*N801*O801</f>
        <v>0</v>
      </c>
      <c r="M801" s="321"/>
      <c r="N801" s="322"/>
      <c r="O801" s="323"/>
    </row>
    <row r="802" spans="2:15">
      <c r="B802" s="105" t="s">
        <v>57</v>
      </c>
      <c r="C802" s="107" t="s">
        <v>13</v>
      </c>
      <c r="D802" s="478"/>
      <c r="E802" s="479"/>
      <c r="F802" s="147"/>
      <c r="G802" s="148"/>
      <c r="H802" s="149"/>
      <c r="I802" s="147">
        <f t="shared" ref="I802" si="410">SUM(I803:I805)</f>
        <v>1800000</v>
      </c>
      <c r="J802" s="147">
        <f>SUM(J803:J805)</f>
        <v>-1800000</v>
      </c>
      <c r="K802" s="147"/>
      <c r="L802" s="171">
        <f t="shared" ref="L802" si="411">SUM(L803:L805)</f>
        <v>0</v>
      </c>
      <c r="M802" s="315"/>
      <c r="N802" s="316"/>
      <c r="O802" s="317"/>
    </row>
    <row r="803" spans="2:15">
      <c r="B803" s="69"/>
      <c r="C803" s="70" t="s">
        <v>56</v>
      </c>
      <c r="D803" s="465"/>
      <c r="E803" s="466"/>
      <c r="F803" s="185">
        <v>900000</v>
      </c>
      <c r="G803" s="186">
        <v>1</v>
      </c>
      <c r="H803" s="187">
        <v>2</v>
      </c>
      <c r="I803" s="142">
        <f t="shared" ref="I803:I805" si="412">F803*G803*H803</f>
        <v>1800000</v>
      </c>
      <c r="J803" s="142">
        <f>L803-I803</f>
        <v>-1800000</v>
      </c>
      <c r="K803" s="142"/>
      <c r="L803" s="172">
        <f>M803*N803*O803</f>
        <v>0</v>
      </c>
      <c r="M803" s="318"/>
      <c r="N803" s="319"/>
      <c r="O803" s="320"/>
    </row>
    <row r="804" spans="2:15">
      <c r="B804" s="69"/>
      <c r="C804" s="70"/>
      <c r="D804" s="465"/>
      <c r="E804" s="466"/>
      <c r="F804" s="185"/>
      <c r="G804" s="186"/>
      <c r="H804" s="187"/>
      <c r="I804" s="142">
        <f t="shared" si="412"/>
        <v>0</v>
      </c>
      <c r="J804" s="142">
        <f>L804-I804</f>
        <v>0</v>
      </c>
      <c r="K804" s="142"/>
      <c r="L804" s="172">
        <f t="shared" ref="L804:L805" si="413">M804*N804*O804</f>
        <v>0</v>
      </c>
      <c r="M804" s="318"/>
      <c r="N804" s="319"/>
      <c r="O804" s="320"/>
    </row>
    <row r="805" spans="2:15" ht="14.25" thickBot="1">
      <c r="B805" s="71"/>
      <c r="C805" s="72"/>
      <c r="D805" s="480"/>
      <c r="E805" s="481"/>
      <c r="F805" s="191"/>
      <c r="G805" s="192"/>
      <c r="H805" s="193"/>
      <c r="I805" s="143">
        <f t="shared" si="412"/>
        <v>0</v>
      </c>
      <c r="J805" s="143">
        <f>L805-I805</f>
        <v>0</v>
      </c>
      <c r="K805" s="143"/>
      <c r="L805" s="172">
        <f t="shared" si="413"/>
        <v>0</v>
      </c>
      <c r="M805" s="324"/>
      <c r="N805" s="325"/>
      <c r="O805" s="326"/>
    </row>
    <row r="806" spans="2:15">
      <c r="B806" s="105" t="s">
        <v>24</v>
      </c>
      <c r="C806" s="108" t="s">
        <v>13</v>
      </c>
      <c r="D806" s="506"/>
      <c r="E806" s="512"/>
      <c r="F806" s="151"/>
      <c r="G806" s="152"/>
      <c r="H806" s="153"/>
      <c r="I806" s="151">
        <f>I807+I811</f>
        <v>10000000</v>
      </c>
      <c r="J806" s="151">
        <f>J807+J811</f>
        <v>-10000000</v>
      </c>
      <c r="K806" s="151"/>
      <c r="L806" s="173">
        <f>L807+L811</f>
        <v>0</v>
      </c>
      <c r="M806" s="327"/>
      <c r="N806" s="328"/>
      <c r="O806" s="329"/>
    </row>
    <row r="807" spans="2:15">
      <c r="B807" s="73" t="s">
        <v>58</v>
      </c>
      <c r="C807" s="109" t="s">
        <v>13</v>
      </c>
      <c r="D807" s="513"/>
      <c r="E807" s="514"/>
      <c r="F807" s="154"/>
      <c r="G807" s="155"/>
      <c r="H807" s="156"/>
      <c r="I807" s="154">
        <f t="shared" ref="I807" si="414">SUM(I808:I810)</f>
        <v>2000000</v>
      </c>
      <c r="J807" s="154">
        <f>SUM(J808:J810)</f>
        <v>-2000000</v>
      </c>
      <c r="K807" s="154"/>
      <c r="L807" s="174">
        <f>SUM(L808:L810)</f>
        <v>0</v>
      </c>
      <c r="M807" s="330"/>
      <c r="N807" s="331"/>
      <c r="O807" s="332"/>
    </row>
    <row r="808" spans="2:15">
      <c r="B808" s="69"/>
      <c r="C808" s="194" t="s">
        <v>417</v>
      </c>
      <c r="D808" s="465" t="s">
        <v>83</v>
      </c>
      <c r="E808" s="466"/>
      <c r="F808" s="185">
        <v>100000</v>
      </c>
      <c r="G808" s="186">
        <v>10</v>
      </c>
      <c r="H808" s="187">
        <v>2</v>
      </c>
      <c r="I808" s="142">
        <f t="shared" ref="I808:I810" si="415">F808*G808*H808</f>
        <v>2000000</v>
      </c>
      <c r="J808" s="142">
        <f>L808-I808</f>
        <v>-2000000</v>
      </c>
      <c r="K808" s="142"/>
      <c r="L808" s="172">
        <f>M808*N808*O808</f>
        <v>0</v>
      </c>
      <c r="M808" s="318"/>
      <c r="N808" s="319"/>
      <c r="O808" s="320"/>
    </row>
    <row r="809" spans="2:15">
      <c r="B809" s="69"/>
      <c r="C809" s="194" t="s">
        <v>59</v>
      </c>
      <c r="D809" s="465" t="s">
        <v>84</v>
      </c>
      <c r="E809" s="466"/>
      <c r="F809" s="185"/>
      <c r="G809" s="186"/>
      <c r="H809" s="187"/>
      <c r="I809" s="142">
        <f t="shared" si="415"/>
        <v>0</v>
      </c>
      <c r="J809" s="142">
        <f>L809-I809</f>
        <v>0</v>
      </c>
      <c r="K809" s="142"/>
      <c r="L809" s="172">
        <f t="shared" ref="L809:L810" si="416">M809*N809*O809</f>
        <v>0</v>
      </c>
      <c r="M809" s="318"/>
      <c r="N809" s="319"/>
      <c r="O809" s="320"/>
    </row>
    <row r="810" spans="2:15" ht="14.25" thickBot="1">
      <c r="B810" s="74"/>
      <c r="C810" s="195" t="s">
        <v>59</v>
      </c>
      <c r="D810" s="517" t="s">
        <v>85</v>
      </c>
      <c r="E810" s="518"/>
      <c r="F810" s="191"/>
      <c r="G810" s="192"/>
      <c r="H810" s="193"/>
      <c r="I810" s="157">
        <f t="shared" si="415"/>
        <v>0</v>
      </c>
      <c r="J810" s="157">
        <f>L810-I810</f>
        <v>0</v>
      </c>
      <c r="K810" s="157"/>
      <c r="L810" s="172">
        <f t="shared" si="416"/>
        <v>0</v>
      </c>
      <c r="M810" s="324"/>
      <c r="N810" s="325"/>
      <c r="O810" s="326"/>
    </row>
    <row r="811" spans="2:15">
      <c r="B811" s="69" t="s">
        <v>60</v>
      </c>
      <c r="C811" s="110" t="s">
        <v>13</v>
      </c>
      <c r="D811" s="513"/>
      <c r="E811" s="514"/>
      <c r="F811" s="158"/>
      <c r="G811" s="159"/>
      <c r="H811" s="160"/>
      <c r="I811" s="161">
        <f t="shared" ref="I811" si="417">SUM(I812:I814)</f>
        <v>8000000</v>
      </c>
      <c r="J811" s="161">
        <f>SUM(J812:J814)</f>
        <v>-8000000</v>
      </c>
      <c r="K811" s="161"/>
      <c r="L811" s="175">
        <f>SUM(L812:L814)</f>
        <v>0</v>
      </c>
      <c r="M811" s="330"/>
      <c r="N811" s="331"/>
      <c r="O811" s="332"/>
    </row>
    <row r="812" spans="2:15">
      <c r="B812" s="69"/>
      <c r="C812" s="194" t="s">
        <v>418</v>
      </c>
      <c r="D812" s="465" t="s">
        <v>83</v>
      </c>
      <c r="E812" s="466"/>
      <c r="F812" s="185">
        <v>200000</v>
      </c>
      <c r="G812" s="186">
        <v>20</v>
      </c>
      <c r="H812" s="187">
        <v>2</v>
      </c>
      <c r="I812" s="142">
        <f t="shared" ref="I812:I814" si="418">F812*G812*H812</f>
        <v>8000000</v>
      </c>
      <c r="J812" s="142">
        <f>L812-I812</f>
        <v>-8000000</v>
      </c>
      <c r="K812" s="142"/>
      <c r="L812" s="172">
        <f>M812*N812*O812</f>
        <v>0</v>
      </c>
      <c r="M812" s="318"/>
      <c r="N812" s="319">
        <f>G785</f>
        <v>30</v>
      </c>
      <c r="O812" s="320">
        <f>I785</f>
        <v>2</v>
      </c>
    </row>
    <row r="813" spans="2:15">
      <c r="B813" s="69"/>
      <c r="C813" s="194" t="s">
        <v>59</v>
      </c>
      <c r="D813" s="465" t="s">
        <v>84</v>
      </c>
      <c r="E813" s="466"/>
      <c r="F813" s="185"/>
      <c r="G813" s="186"/>
      <c r="H813" s="187"/>
      <c r="I813" s="142">
        <f t="shared" si="418"/>
        <v>0</v>
      </c>
      <c r="J813" s="142"/>
      <c r="K813" s="142"/>
      <c r="L813" s="172">
        <f t="shared" ref="L813:L814" si="419">M813*N813*O813</f>
        <v>0</v>
      </c>
      <c r="M813" s="318"/>
      <c r="N813" s="319">
        <f>G785</f>
        <v>30</v>
      </c>
      <c r="O813" s="320">
        <f>I785</f>
        <v>2</v>
      </c>
    </row>
    <row r="814" spans="2:15" ht="14.25" thickBot="1">
      <c r="B814" s="71"/>
      <c r="C814" s="196" t="s">
        <v>59</v>
      </c>
      <c r="D814" s="517" t="s">
        <v>85</v>
      </c>
      <c r="E814" s="518"/>
      <c r="F814" s="185"/>
      <c r="G814" s="186"/>
      <c r="H814" s="187"/>
      <c r="I814" s="143">
        <f t="shared" si="418"/>
        <v>0</v>
      </c>
      <c r="J814" s="143">
        <f>L814-I814</f>
        <v>0</v>
      </c>
      <c r="K814" s="143"/>
      <c r="L814" s="172">
        <f t="shared" si="419"/>
        <v>0</v>
      </c>
      <c r="M814" s="318"/>
      <c r="N814" s="319"/>
      <c r="O814" s="320"/>
    </row>
    <row r="815" spans="2:15">
      <c r="B815" s="105" t="s">
        <v>61</v>
      </c>
      <c r="C815" s="108" t="s">
        <v>13</v>
      </c>
      <c r="D815" s="493"/>
      <c r="E815" s="494"/>
      <c r="F815" s="151"/>
      <c r="G815" s="152"/>
      <c r="H815" s="153"/>
      <c r="I815" s="151">
        <f>I816+I820</f>
        <v>160000</v>
      </c>
      <c r="J815" s="151">
        <f>J816+J820</f>
        <v>-160000</v>
      </c>
      <c r="K815" s="151"/>
      <c r="L815" s="173">
        <f>L816+L820</f>
        <v>0</v>
      </c>
      <c r="M815" s="327"/>
      <c r="N815" s="328"/>
      <c r="O815" s="329"/>
    </row>
    <row r="816" spans="2:15">
      <c r="B816" s="130" t="s">
        <v>25</v>
      </c>
      <c r="C816" s="131" t="s">
        <v>13</v>
      </c>
      <c r="D816" s="489"/>
      <c r="E816" s="490"/>
      <c r="F816" s="162"/>
      <c r="G816" s="163"/>
      <c r="H816" s="164"/>
      <c r="I816" s="162">
        <f>SUM(I817:I819)</f>
        <v>160000</v>
      </c>
      <c r="J816" s="162">
        <f>SUM(J817:J819)</f>
        <v>-160000</v>
      </c>
      <c r="K816" s="162"/>
      <c r="L816" s="176">
        <f>SUM(L817:L819)</f>
        <v>0</v>
      </c>
      <c r="M816" s="333"/>
      <c r="N816" s="334"/>
      <c r="O816" s="335"/>
    </row>
    <row r="817" spans="2:15">
      <c r="B817" s="69"/>
      <c r="C817" s="214" t="s">
        <v>417</v>
      </c>
      <c r="D817" s="487"/>
      <c r="E817" s="488"/>
      <c r="F817" s="197">
        <v>80000</v>
      </c>
      <c r="G817" s="198">
        <v>1</v>
      </c>
      <c r="H817" s="199">
        <v>2</v>
      </c>
      <c r="I817" s="165">
        <f t="shared" ref="I817:I819" si="420">F817*G817*H817</f>
        <v>160000</v>
      </c>
      <c r="J817" s="165">
        <f>L817-I817</f>
        <v>-160000</v>
      </c>
      <c r="K817" s="165"/>
      <c r="L817" s="177">
        <f>M817*N817*O817</f>
        <v>0</v>
      </c>
      <c r="M817" s="336"/>
      <c r="N817" s="337"/>
      <c r="O817" s="338"/>
    </row>
    <row r="818" spans="2:15">
      <c r="B818" s="69"/>
      <c r="C818" s="212"/>
      <c r="D818" s="465"/>
      <c r="E818" s="484"/>
      <c r="F818" s="185"/>
      <c r="G818" s="186"/>
      <c r="H818" s="187"/>
      <c r="I818" s="142">
        <f t="shared" si="420"/>
        <v>0</v>
      </c>
      <c r="J818" s="142">
        <f>L818-I818</f>
        <v>0</v>
      </c>
      <c r="K818" s="142"/>
      <c r="L818" s="177">
        <f t="shared" ref="L818:L819" si="421">M818*N818*O818</f>
        <v>0</v>
      </c>
      <c r="M818" s="318"/>
      <c r="N818" s="319"/>
      <c r="O818" s="320"/>
    </row>
    <row r="819" spans="2:15">
      <c r="B819" s="69"/>
      <c r="C819" s="213"/>
      <c r="D819" s="491"/>
      <c r="E819" s="492"/>
      <c r="F819" s="191"/>
      <c r="G819" s="192"/>
      <c r="H819" s="193"/>
      <c r="I819" s="150">
        <f t="shared" si="420"/>
        <v>0</v>
      </c>
      <c r="J819" s="150">
        <f>L819-I819</f>
        <v>0</v>
      </c>
      <c r="K819" s="150"/>
      <c r="L819" s="177">
        <f t="shared" si="421"/>
        <v>0</v>
      </c>
      <c r="M819" s="324"/>
      <c r="N819" s="325"/>
      <c r="O819" s="326"/>
    </row>
    <row r="820" spans="2:15">
      <c r="B820" s="130" t="s">
        <v>62</v>
      </c>
      <c r="C820" s="131" t="s">
        <v>13</v>
      </c>
      <c r="D820" s="489"/>
      <c r="E820" s="490"/>
      <c r="F820" s="162"/>
      <c r="G820" s="163"/>
      <c r="H820" s="164"/>
      <c r="I820" s="162">
        <f>SUM(I821:I823)</f>
        <v>0</v>
      </c>
      <c r="J820" s="162">
        <f>SUM(J821:J823)</f>
        <v>0</v>
      </c>
      <c r="K820" s="162"/>
      <c r="L820" s="176">
        <f>SUM(L821:L823)</f>
        <v>0</v>
      </c>
      <c r="M820" s="333"/>
      <c r="N820" s="334"/>
      <c r="O820" s="335"/>
    </row>
    <row r="821" spans="2:15">
      <c r="B821" s="69"/>
      <c r="C821" s="200"/>
      <c r="D821" s="487"/>
      <c r="E821" s="488"/>
      <c r="F821" s="197"/>
      <c r="G821" s="198"/>
      <c r="H821" s="199">
        <v>2</v>
      </c>
      <c r="I821" s="165">
        <f>F821*G821*H821</f>
        <v>0</v>
      </c>
      <c r="J821" s="165">
        <f>L821-I821</f>
        <v>0</v>
      </c>
      <c r="K821" s="165"/>
      <c r="L821" s="177">
        <f>M821*N821*O821</f>
        <v>0</v>
      </c>
      <c r="M821" s="336"/>
      <c r="N821" s="337"/>
      <c r="O821" s="338"/>
    </row>
    <row r="822" spans="2:15">
      <c r="B822" s="69"/>
      <c r="C822" s="201"/>
      <c r="D822" s="465"/>
      <c r="E822" s="484"/>
      <c r="F822" s="185"/>
      <c r="G822" s="186"/>
      <c r="H822" s="187"/>
      <c r="I822" s="142">
        <f t="shared" ref="I822:I823" si="422">F822*G822*H822</f>
        <v>0</v>
      </c>
      <c r="J822" s="142">
        <f>L822-I822</f>
        <v>0</v>
      </c>
      <c r="K822" s="142"/>
      <c r="L822" s="177">
        <f t="shared" ref="L822:L823" si="423">M822*N822*O822</f>
        <v>0</v>
      </c>
      <c r="M822" s="318"/>
      <c r="N822" s="319"/>
      <c r="O822" s="320"/>
    </row>
    <row r="823" spans="2:15" ht="14.25" thickBot="1">
      <c r="B823" s="71"/>
      <c r="C823" s="202"/>
      <c r="D823" s="480"/>
      <c r="E823" s="485"/>
      <c r="F823" s="188"/>
      <c r="G823" s="189"/>
      <c r="H823" s="190"/>
      <c r="I823" s="143">
        <f t="shared" si="422"/>
        <v>0</v>
      </c>
      <c r="J823" s="143">
        <f>L823-I823</f>
        <v>0</v>
      </c>
      <c r="K823" s="143"/>
      <c r="L823" s="177">
        <f t="shared" si="423"/>
        <v>0</v>
      </c>
      <c r="M823" s="321"/>
      <c r="N823" s="322"/>
      <c r="O823" s="323"/>
    </row>
    <row r="824" spans="2:15" ht="30.75" customHeight="1" thickBot="1">
      <c r="B824" s="283" t="s">
        <v>504</v>
      </c>
      <c r="C824" s="107" t="s">
        <v>13</v>
      </c>
      <c r="D824" s="508" t="s">
        <v>26</v>
      </c>
      <c r="E824" s="509"/>
      <c r="F824" s="208">
        <v>9000</v>
      </c>
      <c r="G824" s="209">
        <v>20</v>
      </c>
      <c r="H824" s="210">
        <v>2</v>
      </c>
      <c r="I824" s="147">
        <f>F824*G824*H824</f>
        <v>360000</v>
      </c>
      <c r="J824" s="147">
        <f>L824-I824</f>
        <v>-360000</v>
      </c>
      <c r="K824" s="147"/>
      <c r="L824" s="171">
        <f>M824*N824*O824</f>
        <v>0</v>
      </c>
      <c r="M824" s="339"/>
      <c r="N824" s="340">
        <f>H785</f>
        <v>20</v>
      </c>
      <c r="O824" s="341">
        <f>I785</f>
        <v>2</v>
      </c>
    </row>
    <row r="825" spans="2:15">
      <c r="B825" s="129" t="s">
        <v>28</v>
      </c>
      <c r="C825" s="106" t="s">
        <v>13</v>
      </c>
      <c r="D825" s="506"/>
      <c r="E825" s="507"/>
      <c r="F825" s="144"/>
      <c r="G825" s="145"/>
      <c r="H825" s="146"/>
      <c r="I825" s="144">
        <f t="shared" ref="I825" si="424">SUM(I826:I828)</f>
        <v>2400000</v>
      </c>
      <c r="J825" s="144">
        <f>SUM(J826:J828)</f>
        <v>-2400000</v>
      </c>
      <c r="K825" s="144"/>
      <c r="L825" s="170">
        <f t="shared" ref="L825" si="425">SUM(L826:L828)</f>
        <v>0</v>
      </c>
      <c r="M825" s="342"/>
      <c r="N825" s="343"/>
      <c r="O825" s="344"/>
    </row>
    <row r="826" spans="2:15">
      <c r="B826" s="69"/>
      <c r="C826" s="200"/>
      <c r="D826" s="487"/>
      <c r="E826" s="488"/>
      <c r="F826" s="197">
        <v>60000</v>
      </c>
      <c r="G826" s="198">
        <v>20</v>
      </c>
      <c r="H826" s="199">
        <v>2</v>
      </c>
      <c r="I826" s="165">
        <f t="shared" ref="I826:I827" si="426">F826*G826*H826</f>
        <v>2400000</v>
      </c>
      <c r="J826" s="165">
        <f>L826-I826</f>
        <v>-2400000</v>
      </c>
      <c r="K826" s="165"/>
      <c r="L826" s="177">
        <f>M826*N826*O826</f>
        <v>0</v>
      </c>
      <c r="M826" s="336"/>
      <c r="N826" s="337"/>
      <c r="O826" s="338"/>
    </row>
    <row r="827" spans="2:15">
      <c r="B827" s="69"/>
      <c r="C827" s="201"/>
      <c r="D827" s="465"/>
      <c r="E827" s="484"/>
      <c r="F827" s="185"/>
      <c r="G827" s="186"/>
      <c r="H827" s="187"/>
      <c r="I827" s="142">
        <f t="shared" si="426"/>
        <v>0</v>
      </c>
      <c r="J827" s="142">
        <f>L827-I827</f>
        <v>0</v>
      </c>
      <c r="K827" s="142"/>
      <c r="L827" s="177">
        <f t="shared" ref="L827:L828" si="427">M827*N827*O827</f>
        <v>0</v>
      </c>
      <c r="M827" s="318"/>
      <c r="N827" s="319"/>
      <c r="O827" s="320"/>
    </row>
    <row r="828" spans="2:15" ht="14.25" thickBot="1">
      <c r="B828" s="71"/>
      <c r="C828" s="202"/>
      <c r="D828" s="480"/>
      <c r="E828" s="485"/>
      <c r="F828" s="188"/>
      <c r="G828" s="189"/>
      <c r="H828" s="190"/>
      <c r="I828" s="143">
        <f>F828*G828*H828</f>
        <v>0</v>
      </c>
      <c r="J828" s="143">
        <f>L828-I828</f>
        <v>0</v>
      </c>
      <c r="K828" s="143"/>
      <c r="L828" s="177">
        <f t="shared" si="427"/>
        <v>0</v>
      </c>
      <c r="M828" s="321"/>
      <c r="N828" s="322"/>
      <c r="O828" s="323"/>
    </row>
    <row r="829" spans="2:15">
      <c r="B829" s="105" t="s">
        <v>29</v>
      </c>
      <c r="C829" s="107" t="s">
        <v>13</v>
      </c>
      <c r="D829" s="478" t="s">
        <v>29</v>
      </c>
      <c r="E829" s="486"/>
      <c r="F829" s="147"/>
      <c r="G829" s="148"/>
      <c r="H829" s="149"/>
      <c r="I829" s="147">
        <f t="shared" ref="I829" si="428">SUM(I830:I832)</f>
        <v>800000</v>
      </c>
      <c r="J829" s="147">
        <f>SUM(J830:J832)</f>
        <v>-800000</v>
      </c>
      <c r="K829" s="147"/>
      <c r="L829" s="171">
        <f t="shared" ref="L829" si="429">SUM(L830:L832)</f>
        <v>0</v>
      </c>
      <c r="M829" s="315"/>
      <c r="N829" s="316"/>
      <c r="O829" s="317">
        <f>I785</f>
        <v>2</v>
      </c>
    </row>
    <row r="830" spans="2:15">
      <c r="B830" s="69"/>
      <c r="C830" s="70" t="s">
        <v>63</v>
      </c>
      <c r="D830" s="465"/>
      <c r="E830" s="484"/>
      <c r="F830" s="185">
        <v>20000</v>
      </c>
      <c r="G830" s="186">
        <v>20</v>
      </c>
      <c r="H830" s="187">
        <v>2</v>
      </c>
      <c r="I830" s="142">
        <f t="shared" ref="I830:I832" si="430">F830*G830*H830</f>
        <v>800000</v>
      </c>
      <c r="J830" s="142">
        <f>L830-I830</f>
        <v>-800000</v>
      </c>
      <c r="K830" s="142"/>
      <c r="L830" s="172">
        <f>M830*N830*O830</f>
        <v>0</v>
      </c>
      <c r="M830" s="318"/>
      <c r="N830" s="319">
        <f>H785</f>
        <v>20</v>
      </c>
      <c r="O830" s="320">
        <f>I785</f>
        <v>2</v>
      </c>
    </row>
    <row r="831" spans="2:15">
      <c r="B831" s="69"/>
      <c r="C831" s="70" t="s">
        <v>64</v>
      </c>
      <c r="D831" s="465"/>
      <c r="E831" s="484"/>
      <c r="F831" s="185"/>
      <c r="G831" s="186"/>
      <c r="H831" s="187"/>
      <c r="I831" s="142">
        <f t="shared" si="430"/>
        <v>0</v>
      </c>
      <c r="J831" s="142">
        <f>L831-I831</f>
        <v>0</v>
      </c>
      <c r="K831" s="142"/>
      <c r="L831" s="172">
        <f t="shared" ref="L831:L832" si="431">M831*N831*O831</f>
        <v>0</v>
      </c>
      <c r="M831" s="318"/>
      <c r="N831" s="319"/>
      <c r="O831" s="320"/>
    </row>
    <row r="832" spans="2:15" ht="14.25" thickBot="1">
      <c r="B832" s="71"/>
      <c r="C832" s="72"/>
      <c r="D832" s="480"/>
      <c r="E832" s="485"/>
      <c r="F832" s="188"/>
      <c r="G832" s="189"/>
      <c r="H832" s="190"/>
      <c r="I832" s="143">
        <f t="shared" si="430"/>
        <v>0</v>
      </c>
      <c r="J832" s="143">
        <f>L832-I832</f>
        <v>0</v>
      </c>
      <c r="K832" s="143"/>
      <c r="L832" s="172">
        <f t="shared" si="431"/>
        <v>0</v>
      </c>
      <c r="M832" s="321"/>
      <c r="N832" s="322"/>
      <c r="O832" s="323"/>
    </row>
    <row r="833" spans="1:15">
      <c r="B833" s="129" t="s">
        <v>65</v>
      </c>
      <c r="C833" s="106" t="s">
        <v>13</v>
      </c>
      <c r="D833" s="506"/>
      <c r="E833" s="507"/>
      <c r="F833" s="144"/>
      <c r="G833" s="145"/>
      <c r="H833" s="146"/>
      <c r="I833" s="144">
        <f t="shared" ref="I833" si="432">SUM(I834:I836)</f>
        <v>120000</v>
      </c>
      <c r="J833" s="144">
        <f>SUM(J834:J836)</f>
        <v>-120000</v>
      </c>
      <c r="K833" s="144"/>
      <c r="L833" s="170">
        <f t="shared" ref="L833" si="433">SUM(L834:L836)</f>
        <v>0</v>
      </c>
      <c r="M833" s="342"/>
      <c r="N833" s="343"/>
      <c r="O833" s="344"/>
    </row>
    <row r="834" spans="1:15">
      <c r="B834" s="69"/>
      <c r="C834" s="211" t="s">
        <v>416</v>
      </c>
      <c r="D834" s="487"/>
      <c r="E834" s="488"/>
      <c r="F834" s="197">
        <v>3000</v>
      </c>
      <c r="G834" s="198">
        <v>20</v>
      </c>
      <c r="H834" s="199">
        <v>2</v>
      </c>
      <c r="I834" s="165">
        <f t="shared" ref="I834:I836" si="434">F834*G834*H834</f>
        <v>120000</v>
      </c>
      <c r="J834" s="165">
        <f>L834-I834</f>
        <v>-120000</v>
      </c>
      <c r="K834" s="165"/>
      <c r="L834" s="177">
        <f>M834*N834*O834</f>
        <v>0</v>
      </c>
      <c r="M834" s="336"/>
      <c r="N834" s="337">
        <f>H785</f>
        <v>20</v>
      </c>
      <c r="O834" s="338">
        <f>I785</f>
        <v>2</v>
      </c>
    </row>
    <row r="835" spans="1:15">
      <c r="B835" s="69"/>
      <c r="C835" s="70" t="s">
        <v>34</v>
      </c>
      <c r="D835" s="465"/>
      <c r="E835" s="484"/>
      <c r="F835" s="185"/>
      <c r="G835" s="186"/>
      <c r="H835" s="187"/>
      <c r="I835" s="142">
        <f t="shared" si="434"/>
        <v>0</v>
      </c>
      <c r="J835" s="142">
        <f>L835-I835</f>
        <v>0</v>
      </c>
      <c r="K835" s="142"/>
      <c r="L835" s="177">
        <f t="shared" ref="L835:L836" si="435">M835*N835*O835</f>
        <v>0</v>
      </c>
      <c r="M835" s="336"/>
      <c r="N835" s="319">
        <f>H785</f>
        <v>20</v>
      </c>
      <c r="O835" s="320">
        <f>I785</f>
        <v>2</v>
      </c>
    </row>
    <row r="836" spans="1:15" ht="14.25" thickBot="1">
      <c r="B836" s="71"/>
      <c r="C836" s="72"/>
      <c r="D836" s="480"/>
      <c r="E836" s="485"/>
      <c r="F836" s="188"/>
      <c r="G836" s="189"/>
      <c r="H836" s="190"/>
      <c r="I836" s="143">
        <f t="shared" si="434"/>
        <v>0</v>
      </c>
      <c r="J836" s="143">
        <f>L836-I836</f>
        <v>0</v>
      </c>
      <c r="K836" s="143"/>
      <c r="L836" s="177">
        <f t="shared" si="435"/>
        <v>0</v>
      </c>
      <c r="M836" s="321"/>
      <c r="N836" s="322"/>
      <c r="O836" s="323"/>
    </row>
    <row r="837" spans="1:15">
      <c r="B837" s="105" t="s">
        <v>66</v>
      </c>
      <c r="C837" s="107" t="s">
        <v>13</v>
      </c>
      <c r="D837" s="482">
        <f>I837/(I798+I799+I802+I806+I815+I824+I825+I829+I833)</f>
        <v>7.0198660963659287E-2</v>
      </c>
      <c r="E837" s="483"/>
      <c r="F837" s="147"/>
      <c r="G837" s="148"/>
      <c r="H837" s="149"/>
      <c r="I837" s="147">
        <f t="shared" ref="I837" si="436">SUM(I838:I840)</f>
        <v>1126000</v>
      </c>
      <c r="J837" s="147">
        <f>SUM(J838:J840)</f>
        <v>-1126000</v>
      </c>
      <c r="K837" s="147"/>
      <c r="L837" s="171">
        <f t="shared" ref="L837" si="437">SUM(L838:L840)</f>
        <v>0</v>
      </c>
      <c r="M837" s="315"/>
      <c r="N837" s="316"/>
      <c r="O837" s="317"/>
    </row>
    <row r="838" spans="1:15" ht="16.5" customHeight="1">
      <c r="B838" s="496" t="s">
        <v>79</v>
      </c>
      <c r="C838" s="70" t="s">
        <v>27</v>
      </c>
      <c r="D838" s="465"/>
      <c r="E838" s="484"/>
      <c r="F838" s="185">
        <v>33000</v>
      </c>
      <c r="G838" s="186">
        <v>1</v>
      </c>
      <c r="H838" s="187">
        <v>2</v>
      </c>
      <c r="I838" s="142">
        <f t="shared" ref="I838:I840" si="438">F838*G838*H838</f>
        <v>66000</v>
      </c>
      <c r="J838" s="142">
        <f>L838-I838</f>
        <v>-66000</v>
      </c>
      <c r="K838" s="142"/>
      <c r="L838" s="172">
        <f>M838*N838*O838</f>
        <v>0</v>
      </c>
      <c r="M838" s="318"/>
      <c r="N838" s="319">
        <f>H785</f>
        <v>20</v>
      </c>
      <c r="O838" s="320">
        <f>I785</f>
        <v>2</v>
      </c>
    </row>
    <row r="839" spans="1:15">
      <c r="B839" s="496"/>
      <c r="C839" s="70" t="s">
        <v>30</v>
      </c>
      <c r="D839" s="465"/>
      <c r="E839" s="484"/>
      <c r="F839" s="185">
        <v>30000</v>
      </c>
      <c r="G839" s="186">
        <v>1</v>
      </c>
      <c r="H839" s="187">
        <v>2</v>
      </c>
      <c r="I839" s="142">
        <f t="shared" si="438"/>
        <v>60000</v>
      </c>
      <c r="J839" s="142">
        <f>L839-I839</f>
        <v>-60000</v>
      </c>
      <c r="K839" s="142"/>
      <c r="L839" s="172">
        <f t="shared" ref="L839:L840" si="439">M839*N839*O839</f>
        <v>0</v>
      </c>
      <c r="M839" s="318"/>
      <c r="N839" s="319">
        <f>H785</f>
        <v>20</v>
      </c>
      <c r="O839" s="320">
        <f>I785</f>
        <v>2</v>
      </c>
    </row>
    <row r="840" spans="1:15" ht="19.5" customHeight="1" thickBot="1">
      <c r="B840" s="497"/>
      <c r="C840" s="72" t="s">
        <v>33</v>
      </c>
      <c r="D840" s="480"/>
      <c r="E840" s="485"/>
      <c r="F840" s="188">
        <v>500000</v>
      </c>
      <c r="G840" s="189">
        <v>1</v>
      </c>
      <c r="H840" s="190">
        <v>2</v>
      </c>
      <c r="I840" s="143">
        <f t="shared" si="438"/>
        <v>1000000</v>
      </c>
      <c r="J840" s="143">
        <f>L840-I840</f>
        <v>-1000000</v>
      </c>
      <c r="K840" s="143"/>
      <c r="L840" s="172">
        <f t="shared" si="439"/>
        <v>0</v>
      </c>
      <c r="M840" s="321"/>
      <c r="N840" s="322"/>
      <c r="O840" s="323"/>
    </row>
    <row r="841" spans="1:15" ht="18" customHeight="1">
      <c r="B841" s="124" t="s">
        <v>412</v>
      </c>
      <c r="C841" s="125" t="s">
        <v>23</v>
      </c>
      <c r="D841" s="510"/>
      <c r="E841" s="511"/>
      <c r="F841" s="126"/>
      <c r="G841" s="127"/>
      <c r="H841" s="128"/>
      <c r="I841" s="126">
        <f>SUM(I842:I845)</f>
        <v>1300000</v>
      </c>
      <c r="J841" s="126">
        <f>SUM(J842:J845)</f>
        <v>-1300000</v>
      </c>
      <c r="K841" s="126"/>
      <c r="L841" s="178">
        <f>SUM(L842:L845)</f>
        <v>0</v>
      </c>
      <c r="M841" s="345"/>
      <c r="N841" s="346"/>
      <c r="O841" s="347"/>
    </row>
    <row r="842" spans="1:15">
      <c r="A842" t="str">
        <f>B785&amp;"식비"</f>
        <v>13식비</v>
      </c>
      <c r="B842" s="111"/>
      <c r="C842" s="110" t="s">
        <v>67</v>
      </c>
      <c r="D842" s="487"/>
      <c r="E842" s="488"/>
      <c r="F842" s="197">
        <v>15000</v>
      </c>
      <c r="G842" s="198">
        <v>20</v>
      </c>
      <c r="H842" s="199">
        <v>2</v>
      </c>
      <c r="I842" s="161">
        <f t="shared" ref="I842:I845" si="440">F842*G842*H842</f>
        <v>600000</v>
      </c>
      <c r="J842" s="161">
        <f>L842-I842</f>
        <v>-600000</v>
      </c>
      <c r="K842" s="161"/>
      <c r="L842" s="175">
        <f>M842*N842*O842</f>
        <v>0</v>
      </c>
      <c r="M842" s="336"/>
      <c r="N842" s="337">
        <f>H785</f>
        <v>20</v>
      </c>
      <c r="O842" s="338">
        <f>I785</f>
        <v>2</v>
      </c>
    </row>
    <row r="843" spans="1:15">
      <c r="A843" t="str">
        <f>B785&amp;"숙박비"</f>
        <v>13숙박비</v>
      </c>
      <c r="B843" s="111"/>
      <c r="C843" s="112" t="s">
        <v>80</v>
      </c>
      <c r="D843" s="465"/>
      <c r="E843" s="484"/>
      <c r="F843" s="191"/>
      <c r="G843" s="192"/>
      <c r="H843" s="193"/>
      <c r="I843" s="166">
        <f t="shared" si="440"/>
        <v>0</v>
      </c>
      <c r="J843" s="166">
        <f>L843-I843</f>
        <v>0</v>
      </c>
      <c r="K843" s="166"/>
      <c r="L843" s="175">
        <f t="shared" ref="L843:L845" si="441">M843*N843*O843</f>
        <v>0</v>
      </c>
      <c r="M843" s="324"/>
      <c r="N843" s="325"/>
      <c r="O843" s="326"/>
    </row>
    <row r="844" spans="1:15">
      <c r="A844" t="str">
        <f>B785&amp;"수당"</f>
        <v>13수당</v>
      </c>
      <c r="B844" s="111"/>
      <c r="C844" s="112" t="s">
        <v>20</v>
      </c>
      <c r="D844" s="203"/>
      <c r="E844" s="204"/>
      <c r="F844" s="191">
        <v>300000</v>
      </c>
      <c r="G844" s="192">
        <v>1</v>
      </c>
      <c r="H844" s="193">
        <v>1</v>
      </c>
      <c r="I844" s="166">
        <f t="shared" si="440"/>
        <v>300000</v>
      </c>
      <c r="J844" s="166">
        <f>L844-I844</f>
        <v>-300000</v>
      </c>
      <c r="K844" s="166"/>
      <c r="L844" s="175">
        <f t="shared" si="441"/>
        <v>0</v>
      </c>
      <c r="M844" s="324"/>
      <c r="N844" s="325"/>
      <c r="O844" s="326"/>
    </row>
    <row r="845" spans="1:15" ht="14.25" thickBot="1">
      <c r="A845" t="str">
        <f>B785&amp;"임금"</f>
        <v>13임금</v>
      </c>
      <c r="B845" s="113"/>
      <c r="C845" s="114" t="s">
        <v>81</v>
      </c>
      <c r="D845" s="480"/>
      <c r="E845" s="485"/>
      <c r="F845" s="188">
        <v>400000</v>
      </c>
      <c r="G845" s="189">
        <v>1</v>
      </c>
      <c r="H845" s="190">
        <v>1</v>
      </c>
      <c r="I845" s="167">
        <f t="shared" si="440"/>
        <v>400000</v>
      </c>
      <c r="J845" s="167">
        <f>L845-I845</f>
        <v>-400000</v>
      </c>
      <c r="K845" s="167"/>
      <c r="L845" s="179">
        <f t="shared" si="441"/>
        <v>0</v>
      </c>
      <c r="M845" s="321"/>
      <c r="N845" s="322">
        <f>H785</f>
        <v>20</v>
      </c>
      <c r="O845" s="323">
        <f>I785</f>
        <v>2</v>
      </c>
    </row>
    <row r="846" spans="1:15" ht="37.9" customHeight="1">
      <c r="B846" s="362" t="s">
        <v>533</v>
      </c>
      <c r="C846" s="363" t="s">
        <v>532</v>
      </c>
      <c r="D846" s="362"/>
      <c r="E846" s="362" t="s">
        <v>529</v>
      </c>
      <c r="F846" s="362"/>
      <c r="G846" s="362" t="s">
        <v>528</v>
      </c>
      <c r="H846" s="362"/>
      <c r="I846" s="362" t="s">
        <v>534</v>
      </c>
      <c r="J846" s="362"/>
      <c r="K846" s="362" t="s">
        <v>535</v>
      </c>
      <c r="L846" s="362"/>
    </row>
    <row r="847" spans="1:15" ht="37.9" customHeight="1">
      <c r="B847" s="362" t="s">
        <v>533</v>
      </c>
      <c r="C847" s="363" t="s">
        <v>532</v>
      </c>
      <c r="D847" s="362"/>
      <c r="E847" s="362" t="s">
        <v>529</v>
      </c>
      <c r="F847" s="362"/>
      <c r="G847" s="362" t="s">
        <v>528</v>
      </c>
      <c r="H847" s="362"/>
      <c r="I847" s="362" t="s">
        <v>534</v>
      </c>
      <c r="J847" s="362"/>
      <c r="K847" s="362" t="s">
        <v>535</v>
      </c>
      <c r="L847" s="362"/>
    </row>
    <row r="848" spans="1:15" ht="37.9" customHeight="1" thickBot="1">
      <c r="B848" s="362" t="s">
        <v>533</v>
      </c>
      <c r="C848" s="363" t="s">
        <v>532</v>
      </c>
      <c r="D848" s="362"/>
      <c r="E848" s="362"/>
      <c r="F848" s="362"/>
      <c r="G848" s="362"/>
      <c r="H848" s="362"/>
      <c r="I848" s="362"/>
      <c r="J848" s="362"/>
      <c r="K848" s="362"/>
    </row>
    <row r="849" spans="1:15" ht="33.75" customHeight="1">
      <c r="B849" s="123" t="s">
        <v>68</v>
      </c>
      <c r="C849" s="515" t="s">
        <v>42</v>
      </c>
      <c r="D849" s="515"/>
      <c r="E849" s="96" t="s">
        <v>409</v>
      </c>
      <c r="F849" s="96" t="s">
        <v>43</v>
      </c>
      <c r="G849" s="96" t="s">
        <v>44</v>
      </c>
      <c r="H849" s="96" t="s">
        <v>45</v>
      </c>
      <c r="I849" s="96" t="s">
        <v>46</v>
      </c>
      <c r="J849" s="96" t="s">
        <v>47</v>
      </c>
      <c r="K849" s="135"/>
      <c r="L849" s="65"/>
    </row>
    <row r="850" spans="1:15" ht="24.75" customHeight="1" thickBot="1">
      <c r="B850" s="288">
        <f>B785+1</f>
        <v>14</v>
      </c>
      <c r="C850" s="516" t="s">
        <v>419</v>
      </c>
      <c r="D850" s="516"/>
      <c r="E850" s="141" t="s">
        <v>410</v>
      </c>
      <c r="F850" s="141">
        <v>3</v>
      </c>
      <c r="G850" s="215">
        <v>30</v>
      </c>
      <c r="H850" s="141">
        <v>20</v>
      </c>
      <c r="I850" s="141">
        <v>2</v>
      </c>
      <c r="J850" s="104">
        <f>H850*I850</f>
        <v>40</v>
      </c>
      <c r="K850" s="136"/>
      <c r="L850" s="66"/>
    </row>
    <row r="851" spans="1:15" ht="14.25" thickBot="1">
      <c r="B851" s="64"/>
      <c r="C851" s="64"/>
      <c r="D851" s="64"/>
      <c r="E851" s="64"/>
      <c r="F851" s="64"/>
      <c r="G851" s="64"/>
      <c r="H851" s="64"/>
      <c r="I851" s="64"/>
      <c r="J851" s="64"/>
      <c r="K851" s="137"/>
      <c r="L851" s="64"/>
    </row>
    <row r="852" spans="1:15" ht="18.75" customHeight="1">
      <c r="B852" s="504" t="s">
        <v>78</v>
      </c>
      <c r="C852" s="505"/>
      <c r="D852" s="505"/>
      <c r="E852" s="463" t="s">
        <v>404</v>
      </c>
      <c r="F852" s="505"/>
      <c r="G852" s="498" t="s">
        <v>82</v>
      </c>
      <c r="H852" s="463" t="s">
        <v>405</v>
      </c>
      <c r="I852" s="463" t="s">
        <v>406</v>
      </c>
      <c r="J852" s="459" t="s">
        <v>403</v>
      </c>
      <c r="K852" s="138"/>
      <c r="L852" s="64"/>
    </row>
    <row r="853" spans="1:15" ht="47.25" customHeight="1">
      <c r="B853" s="97" t="s">
        <v>22</v>
      </c>
      <c r="C853" s="98" t="s">
        <v>23</v>
      </c>
      <c r="D853" s="216" t="s">
        <v>420</v>
      </c>
      <c r="E853" s="464"/>
      <c r="F853" s="464"/>
      <c r="G853" s="499"/>
      <c r="H853" s="464"/>
      <c r="I853" s="464"/>
      <c r="J853" s="460"/>
      <c r="K853" s="139"/>
      <c r="L853" s="64"/>
    </row>
    <row r="854" spans="1:15" ht="18" customHeight="1">
      <c r="B854" s="67" t="s">
        <v>23</v>
      </c>
      <c r="C854" s="121">
        <f>SUM(C855:C856)</f>
        <v>0</v>
      </c>
      <c r="D854" s="502">
        <f>ROUNDDOWN(C855/G850/J850,0)</f>
        <v>0</v>
      </c>
      <c r="E854" s="469" t="s">
        <v>438</v>
      </c>
      <c r="F854" s="469"/>
      <c r="G854" s="469">
        <v>6</v>
      </c>
      <c r="H854" s="471">
        <v>190306</v>
      </c>
      <c r="I854" s="474">
        <v>6850</v>
      </c>
      <c r="J854" s="461">
        <f>D854/I854</f>
        <v>0</v>
      </c>
      <c r="K854" s="140"/>
      <c r="L854" s="64"/>
    </row>
    <row r="855" spans="1:15" ht="18" customHeight="1">
      <c r="B855" s="67" t="s">
        <v>415</v>
      </c>
      <c r="C855" s="121">
        <f>L862</f>
        <v>0</v>
      </c>
      <c r="D855" s="502"/>
      <c r="E855" s="469"/>
      <c r="F855" s="469"/>
      <c r="G855" s="469"/>
      <c r="H855" s="472"/>
      <c r="I855" s="474"/>
      <c r="J855" s="461"/>
      <c r="K855" s="140"/>
      <c r="L855" s="64"/>
    </row>
    <row r="856" spans="1:15" ht="18" customHeight="1" thickBot="1">
      <c r="B856" s="68" t="s">
        <v>414</v>
      </c>
      <c r="C856" s="122">
        <f>L906</f>
        <v>0</v>
      </c>
      <c r="D856" s="503"/>
      <c r="E856" s="470"/>
      <c r="F856" s="470"/>
      <c r="G856" s="470"/>
      <c r="H856" s="473"/>
      <c r="I856" s="475"/>
      <c r="J856" s="462"/>
      <c r="K856" s="140"/>
      <c r="L856" s="64"/>
    </row>
    <row r="857" spans="1:15" ht="18" customHeight="1">
      <c r="B857" s="180"/>
      <c r="C857" s="205"/>
      <c r="D857" s="206"/>
      <c r="E857" s="181"/>
      <c r="F857" s="181"/>
      <c r="G857" s="181"/>
      <c r="H857" s="183"/>
      <c r="I857" s="184"/>
      <c r="J857" s="207"/>
      <c r="K857" s="182"/>
      <c r="L857" s="64"/>
    </row>
    <row r="858" spans="1:15" ht="14.25" thickBot="1">
      <c r="B858" s="64"/>
      <c r="C858" s="64"/>
      <c r="D858" s="64"/>
      <c r="E858" s="64"/>
      <c r="F858" s="64"/>
      <c r="G858" s="64"/>
      <c r="H858" s="64"/>
      <c r="I858" s="64"/>
      <c r="J858" s="64"/>
      <c r="K858" s="64"/>
      <c r="L858" s="64"/>
    </row>
    <row r="859" spans="1:15" ht="19.5" customHeight="1" thickBot="1">
      <c r="B859" s="64"/>
      <c r="C859" s="64"/>
      <c r="D859" s="64"/>
      <c r="E859" s="64"/>
      <c r="F859" s="289" t="s">
        <v>74</v>
      </c>
      <c r="G859" s="290"/>
      <c r="H859" s="290"/>
      <c r="I859" s="292"/>
      <c r="J859" s="293" t="s">
        <v>35</v>
      </c>
      <c r="K859" s="294"/>
      <c r="L859" s="295" t="s">
        <v>76</v>
      </c>
      <c r="M859" s="310"/>
      <c r="N859" s="310"/>
      <c r="O859" s="115"/>
    </row>
    <row r="860" spans="1:15" ht="18.75" customHeight="1" thickBot="1">
      <c r="B860" s="75" t="s">
        <v>31</v>
      </c>
      <c r="C860" s="76" t="s">
        <v>50</v>
      </c>
      <c r="D860" s="467" t="s">
        <v>51</v>
      </c>
      <c r="E860" s="468"/>
      <c r="F860" s="75" t="s">
        <v>52</v>
      </c>
      <c r="G860" s="76" t="s">
        <v>53</v>
      </c>
      <c r="H860" s="77" t="s">
        <v>21</v>
      </c>
      <c r="I860" s="75" t="s">
        <v>48</v>
      </c>
      <c r="J860" s="132" t="s">
        <v>407</v>
      </c>
      <c r="K860" s="296" t="s">
        <v>408</v>
      </c>
      <c r="L860" s="295" t="s">
        <v>48</v>
      </c>
      <c r="M860" s="295" t="s">
        <v>52</v>
      </c>
      <c r="N860" s="295" t="s">
        <v>53</v>
      </c>
      <c r="O860" s="295" t="s">
        <v>21</v>
      </c>
    </row>
    <row r="861" spans="1:15" ht="21" customHeight="1" thickBot="1">
      <c r="B861" s="78" t="s">
        <v>23</v>
      </c>
      <c r="C861" s="79"/>
      <c r="D861" s="467"/>
      <c r="E861" s="468"/>
      <c r="F861" s="80"/>
      <c r="G861" s="81"/>
      <c r="H861" s="82"/>
      <c r="I861" s="83">
        <f>I862+I906</f>
        <v>18466192</v>
      </c>
      <c r="J861" s="133"/>
      <c r="K861" s="133"/>
      <c r="L861" s="168">
        <f>L862+L906</f>
        <v>0</v>
      </c>
      <c r="M861" s="80"/>
      <c r="N861" s="81"/>
      <c r="O861" s="82"/>
    </row>
    <row r="862" spans="1:15" ht="21.75" customHeight="1" thickBot="1">
      <c r="A862" t="str">
        <f>B850&amp;"훈련비"</f>
        <v>14훈련비</v>
      </c>
      <c r="B862" s="99" t="s">
        <v>413</v>
      </c>
      <c r="C862" s="100" t="s">
        <v>23</v>
      </c>
      <c r="D862" s="500"/>
      <c r="E862" s="501"/>
      <c r="F862" s="101"/>
      <c r="G862" s="102"/>
      <c r="H862" s="103"/>
      <c r="I862" s="101">
        <f>I863+I864+I867+I871+I880+I889+I890+I894+I898+I902</f>
        <v>17166192</v>
      </c>
      <c r="J862" s="101">
        <f>J863+J864+J867+J871+J880+J889+J890+J894+J898+J902</f>
        <v>-17166192</v>
      </c>
      <c r="K862" s="101"/>
      <c r="L862" s="169">
        <f>L863+L864+L867+L871+L880+L889+L890+L894+L898+L902</f>
        <v>0</v>
      </c>
      <c r="M862" s="101"/>
      <c r="N862" s="102"/>
      <c r="O862" s="311"/>
    </row>
    <row r="863" spans="1:15" ht="14.25" thickBot="1">
      <c r="B863" s="105" t="s">
        <v>54</v>
      </c>
      <c r="C863" s="106" t="s">
        <v>13</v>
      </c>
      <c r="D863" s="476" t="s">
        <v>54</v>
      </c>
      <c r="E863" s="477"/>
      <c r="F863" s="280">
        <v>12506</v>
      </c>
      <c r="G863" s="281">
        <v>16</v>
      </c>
      <c r="H863" s="282">
        <v>2</v>
      </c>
      <c r="I863" s="144">
        <f>F863*G863*H863</f>
        <v>400192</v>
      </c>
      <c r="J863" s="144">
        <f>L863-I863</f>
        <v>-400192</v>
      </c>
      <c r="K863" s="144"/>
      <c r="L863" s="170">
        <f>M863*N863*O863</f>
        <v>0</v>
      </c>
      <c r="M863" s="312"/>
      <c r="N863" s="313">
        <v>30</v>
      </c>
      <c r="O863" s="314">
        <f>I850</f>
        <v>2</v>
      </c>
    </row>
    <row r="864" spans="1:15">
      <c r="B864" s="105" t="s">
        <v>55</v>
      </c>
      <c r="C864" s="107" t="s">
        <v>13</v>
      </c>
      <c r="D864" s="478"/>
      <c r="E864" s="479"/>
      <c r="F864" s="147"/>
      <c r="G864" s="148"/>
      <c r="H864" s="149"/>
      <c r="I864" s="147">
        <f t="shared" ref="I864" si="442">SUM(I865:I866)</f>
        <v>0</v>
      </c>
      <c r="J864" s="147">
        <f>SUM(J865:J866)</f>
        <v>0</v>
      </c>
      <c r="K864" s="147"/>
      <c r="L864" s="171">
        <f t="shared" ref="L864" si="443">SUM(L865:L866)</f>
        <v>0</v>
      </c>
      <c r="M864" s="315"/>
      <c r="N864" s="316"/>
      <c r="O864" s="317"/>
    </row>
    <row r="865" spans="2:15">
      <c r="B865" s="69"/>
      <c r="C865" s="70" t="s">
        <v>56</v>
      </c>
      <c r="D865" s="465"/>
      <c r="E865" s="466"/>
      <c r="F865" s="185"/>
      <c r="G865" s="186"/>
      <c r="H865" s="187"/>
      <c r="I865" s="142">
        <f>F865*G865*H865</f>
        <v>0</v>
      </c>
      <c r="J865" s="142">
        <f>L865-I865</f>
        <v>0</v>
      </c>
      <c r="K865" s="142"/>
      <c r="L865" s="172">
        <f>M865*N865*O865</f>
        <v>0</v>
      </c>
      <c r="M865" s="318"/>
      <c r="N865" s="319"/>
      <c r="O865" s="320"/>
    </row>
    <row r="866" spans="2:15" ht="14.25" thickBot="1">
      <c r="B866" s="71"/>
      <c r="C866" s="72"/>
      <c r="D866" s="480"/>
      <c r="E866" s="481"/>
      <c r="F866" s="188"/>
      <c r="G866" s="189"/>
      <c r="H866" s="190"/>
      <c r="I866" s="143">
        <f>F866*G866*H866</f>
        <v>0</v>
      </c>
      <c r="J866" s="143">
        <f>L866-I866</f>
        <v>0</v>
      </c>
      <c r="K866" s="143"/>
      <c r="L866" s="172">
        <f>M866*N866*O866</f>
        <v>0</v>
      </c>
      <c r="M866" s="321"/>
      <c r="N866" s="322"/>
      <c r="O866" s="323"/>
    </row>
    <row r="867" spans="2:15">
      <c r="B867" s="105" t="s">
        <v>57</v>
      </c>
      <c r="C867" s="107" t="s">
        <v>13</v>
      </c>
      <c r="D867" s="478"/>
      <c r="E867" s="479"/>
      <c r="F867" s="147"/>
      <c r="G867" s="148"/>
      <c r="H867" s="149"/>
      <c r="I867" s="147">
        <f t="shared" ref="I867" si="444">SUM(I868:I870)</f>
        <v>1800000</v>
      </c>
      <c r="J867" s="147">
        <f>SUM(J868:J870)</f>
        <v>-1800000</v>
      </c>
      <c r="K867" s="147"/>
      <c r="L867" s="171">
        <f t="shared" ref="L867" si="445">SUM(L868:L870)</f>
        <v>0</v>
      </c>
      <c r="M867" s="315"/>
      <c r="N867" s="316"/>
      <c r="O867" s="317"/>
    </row>
    <row r="868" spans="2:15">
      <c r="B868" s="69"/>
      <c r="C868" s="70" t="s">
        <v>56</v>
      </c>
      <c r="D868" s="465"/>
      <c r="E868" s="466"/>
      <c r="F868" s="185">
        <v>900000</v>
      </c>
      <c r="G868" s="186">
        <v>1</v>
      </c>
      <c r="H868" s="187">
        <v>2</v>
      </c>
      <c r="I868" s="142">
        <f t="shared" ref="I868:I870" si="446">F868*G868*H868</f>
        <v>1800000</v>
      </c>
      <c r="J868" s="142">
        <f>L868-I868</f>
        <v>-1800000</v>
      </c>
      <c r="K868" s="142"/>
      <c r="L868" s="172">
        <f>M868*N868*O868</f>
        <v>0</v>
      </c>
      <c r="M868" s="318"/>
      <c r="N868" s="319"/>
      <c r="O868" s="320"/>
    </row>
    <row r="869" spans="2:15">
      <c r="B869" s="69"/>
      <c r="C869" s="70"/>
      <c r="D869" s="465"/>
      <c r="E869" s="466"/>
      <c r="F869" s="185"/>
      <c r="G869" s="186"/>
      <c r="H869" s="187"/>
      <c r="I869" s="142">
        <f t="shared" si="446"/>
        <v>0</v>
      </c>
      <c r="J869" s="142">
        <f>L869-I869</f>
        <v>0</v>
      </c>
      <c r="K869" s="142"/>
      <c r="L869" s="172">
        <f t="shared" ref="L869:L870" si="447">M869*N869*O869</f>
        <v>0</v>
      </c>
      <c r="M869" s="318"/>
      <c r="N869" s="319"/>
      <c r="O869" s="320"/>
    </row>
    <row r="870" spans="2:15" ht="14.25" thickBot="1">
      <c r="B870" s="71"/>
      <c r="C870" s="72"/>
      <c r="D870" s="480"/>
      <c r="E870" s="481"/>
      <c r="F870" s="191"/>
      <c r="G870" s="192"/>
      <c r="H870" s="193"/>
      <c r="I870" s="143">
        <f t="shared" si="446"/>
        <v>0</v>
      </c>
      <c r="J870" s="143">
        <f>L870-I870</f>
        <v>0</v>
      </c>
      <c r="K870" s="143"/>
      <c r="L870" s="172">
        <f t="shared" si="447"/>
        <v>0</v>
      </c>
      <c r="M870" s="324"/>
      <c r="N870" s="325"/>
      <c r="O870" s="326"/>
    </row>
    <row r="871" spans="2:15">
      <c r="B871" s="105" t="s">
        <v>24</v>
      </c>
      <c r="C871" s="108" t="s">
        <v>13</v>
      </c>
      <c r="D871" s="506"/>
      <c r="E871" s="512"/>
      <c r="F871" s="151"/>
      <c r="G871" s="152"/>
      <c r="H871" s="153"/>
      <c r="I871" s="151">
        <f>I872+I876</f>
        <v>10000000</v>
      </c>
      <c r="J871" s="151">
        <f>J872+J876</f>
        <v>-10000000</v>
      </c>
      <c r="K871" s="151"/>
      <c r="L871" s="173">
        <f>L872+L876</f>
        <v>0</v>
      </c>
      <c r="M871" s="327"/>
      <c r="N871" s="328"/>
      <c r="O871" s="329"/>
    </row>
    <row r="872" spans="2:15">
      <c r="B872" s="73" t="s">
        <v>58</v>
      </c>
      <c r="C872" s="109" t="s">
        <v>13</v>
      </c>
      <c r="D872" s="513"/>
      <c r="E872" s="514"/>
      <c r="F872" s="154"/>
      <c r="G872" s="155"/>
      <c r="H872" s="156"/>
      <c r="I872" s="154">
        <f t="shared" ref="I872" si="448">SUM(I873:I875)</f>
        <v>2000000</v>
      </c>
      <c r="J872" s="154">
        <f>SUM(J873:J875)</f>
        <v>-2000000</v>
      </c>
      <c r="K872" s="154"/>
      <c r="L872" s="174">
        <f>SUM(L873:L875)</f>
        <v>0</v>
      </c>
      <c r="M872" s="330"/>
      <c r="N872" s="331"/>
      <c r="O872" s="332"/>
    </row>
    <row r="873" spans="2:15">
      <c r="B873" s="69"/>
      <c r="C873" s="194" t="s">
        <v>417</v>
      </c>
      <c r="D873" s="465" t="s">
        <v>83</v>
      </c>
      <c r="E873" s="466"/>
      <c r="F873" s="185">
        <v>100000</v>
      </c>
      <c r="G873" s="186">
        <v>10</v>
      </c>
      <c r="H873" s="187">
        <v>2</v>
      </c>
      <c r="I873" s="142">
        <f t="shared" ref="I873:I875" si="449">F873*G873*H873</f>
        <v>2000000</v>
      </c>
      <c r="J873" s="142">
        <f>L873-I873</f>
        <v>-2000000</v>
      </c>
      <c r="K873" s="142"/>
      <c r="L873" s="172">
        <f>M873*N873*O873</f>
        <v>0</v>
      </c>
      <c r="M873" s="318"/>
      <c r="N873" s="319"/>
      <c r="O873" s="320"/>
    </row>
    <row r="874" spans="2:15">
      <c r="B874" s="69"/>
      <c r="C874" s="194" t="s">
        <v>59</v>
      </c>
      <c r="D874" s="465" t="s">
        <v>84</v>
      </c>
      <c r="E874" s="466"/>
      <c r="F874" s="185"/>
      <c r="G874" s="186"/>
      <c r="H874" s="187"/>
      <c r="I874" s="142">
        <f t="shared" si="449"/>
        <v>0</v>
      </c>
      <c r="J874" s="142">
        <f>L874-I874</f>
        <v>0</v>
      </c>
      <c r="K874" s="142"/>
      <c r="L874" s="172">
        <f t="shared" ref="L874:L875" si="450">M874*N874*O874</f>
        <v>0</v>
      </c>
      <c r="M874" s="318"/>
      <c r="N874" s="319"/>
      <c r="O874" s="320"/>
    </row>
    <row r="875" spans="2:15" ht="14.25" thickBot="1">
      <c r="B875" s="74"/>
      <c r="C875" s="195" t="s">
        <v>59</v>
      </c>
      <c r="D875" s="517" t="s">
        <v>85</v>
      </c>
      <c r="E875" s="518"/>
      <c r="F875" s="191"/>
      <c r="G875" s="192"/>
      <c r="H875" s="193"/>
      <c r="I875" s="157">
        <f t="shared" si="449"/>
        <v>0</v>
      </c>
      <c r="J875" s="157">
        <f>L875-I875</f>
        <v>0</v>
      </c>
      <c r="K875" s="157"/>
      <c r="L875" s="172">
        <f t="shared" si="450"/>
        <v>0</v>
      </c>
      <c r="M875" s="324"/>
      <c r="N875" s="325"/>
      <c r="O875" s="326"/>
    </row>
    <row r="876" spans="2:15">
      <c r="B876" s="69" t="s">
        <v>60</v>
      </c>
      <c r="C876" s="110" t="s">
        <v>13</v>
      </c>
      <c r="D876" s="513"/>
      <c r="E876" s="514"/>
      <c r="F876" s="158"/>
      <c r="G876" s="159"/>
      <c r="H876" s="160"/>
      <c r="I876" s="161">
        <f t="shared" ref="I876" si="451">SUM(I877:I879)</f>
        <v>8000000</v>
      </c>
      <c r="J876" s="161">
        <f>SUM(J877:J879)</f>
        <v>-8000000</v>
      </c>
      <c r="K876" s="161"/>
      <c r="L876" s="175">
        <f>SUM(L877:L879)</f>
        <v>0</v>
      </c>
      <c r="M876" s="330"/>
      <c r="N876" s="331"/>
      <c r="O876" s="332"/>
    </row>
    <row r="877" spans="2:15">
      <c r="B877" s="69"/>
      <c r="C877" s="194" t="s">
        <v>418</v>
      </c>
      <c r="D877" s="465" t="s">
        <v>83</v>
      </c>
      <c r="E877" s="466"/>
      <c r="F877" s="185">
        <v>200000</v>
      </c>
      <c r="G877" s="186">
        <v>20</v>
      </c>
      <c r="H877" s="187">
        <v>2</v>
      </c>
      <c r="I877" s="142">
        <f t="shared" ref="I877:I879" si="452">F877*G877*H877</f>
        <v>8000000</v>
      </c>
      <c r="J877" s="142">
        <f>L877-I877</f>
        <v>-8000000</v>
      </c>
      <c r="K877" s="142"/>
      <c r="L877" s="172">
        <f>M877*N877*O877</f>
        <v>0</v>
      </c>
      <c r="M877" s="318"/>
      <c r="N877" s="319">
        <f>G850</f>
        <v>30</v>
      </c>
      <c r="O877" s="320">
        <f>I850</f>
        <v>2</v>
      </c>
    </row>
    <row r="878" spans="2:15">
      <c r="B878" s="69"/>
      <c r="C878" s="194" t="s">
        <v>59</v>
      </c>
      <c r="D878" s="465" t="s">
        <v>84</v>
      </c>
      <c r="E878" s="466"/>
      <c r="F878" s="185"/>
      <c r="G878" s="186"/>
      <c r="H878" s="187"/>
      <c r="I878" s="142">
        <f t="shared" si="452"/>
        <v>0</v>
      </c>
      <c r="J878" s="142"/>
      <c r="K878" s="142"/>
      <c r="L878" s="172">
        <f t="shared" ref="L878:L879" si="453">M878*N878*O878</f>
        <v>0</v>
      </c>
      <c r="M878" s="318"/>
      <c r="N878" s="319">
        <f>G850</f>
        <v>30</v>
      </c>
      <c r="O878" s="320">
        <f>I850</f>
        <v>2</v>
      </c>
    </row>
    <row r="879" spans="2:15" ht="14.25" thickBot="1">
      <c r="B879" s="71"/>
      <c r="C879" s="196" t="s">
        <v>59</v>
      </c>
      <c r="D879" s="517" t="s">
        <v>85</v>
      </c>
      <c r="E879" s="518"/>
      <c r="F879" s="185"/>
      <c r="G879" s="186"/>
      <c r="H879" s="187"/>
      <c r="I879" s="143">
        <f t="shared" si="452"/>
        <v>0</v>
      </c>
      <c r="J879" s="143">
        <f>L879-I879</f>
        <v>0</v>
      </c>
      <c r="K879" s="143"/>
      <c r="L879" s="172">
        <f t="shared" si="453"/>
        <v>0</v>
      </c>
      <c r="M879" s="318"/>
      <c r="N879" s="319"/>
      <c r="O879" s="320"/>
    </row>
    <row r="880" spans="2:15">
      <c r="B880" s="105" t="s">
        <v>61</v>
      </c>
      <c r="C880" s="108" t="s">
        <v>13</v>
      </c>
      <c r="D880" s="493"/>
      <c r="E880" s="494"/>
      <c r="F880" s="151"/>
      <c r="G880" s="152"/>
      <c r="H880" s="153"/>
      <c r="I880" s="151">
        <f>I881+I885</f>
        <v>160000</v>
      </c>
      <c r="J880" s="151">
        <f>J881+J885</f>
        <v>-160000</v>
      </c>
      <c r="K880" s="151"/>
      <c r="L880" s="173">
        <f>L881+L885</f>
        <v>0</v>
      </c>
      <c r="M880" s="327"/>
      <c r="N880" s="328"/>
      <c r="O880" s="329"/>
    </row>
    <row r="881" spans="2:15">
      <c r="B881" s="130" t="s">
        <v>25</v>
      </c>
      <c r="C881" s="131" t="s">
        <v>13</v>
      </c>
      <c r="D881" s="489"/>
      <c r="E881" s="490"/>
      <c r="F881" s="162"/>
      <c r="G881" s="163"/>
      <c r="H881" s="164"/>
      <c r="I881" s="162">
        <f>SUM(I882:I884)</f>
        <v>160000</v>
      </c>
      <c r="J881" s="162">
        <f>SUM(J882:J884)</f>
        <v>-160000</v>
      </c>
      <c r="K881" s="162"/>
      <c r="L881" s="176">
        <f>SUM(L882:L884)</f>
        <v>0</v>
      </c>
      <c r="M881" s="333"/>
      <c r="N881" s="334"/>
      <c r="O881" s="335"/>
    </row>
    <row r="882" spans="2:15">
      <c r="B882" s="69"/>
      <c r="C882" s="214" t="s">
        <v>417</v>
      </c>
      <c r="D882" s="487"/>
      <c r="E882" s="488"/>
      <c r="F882" s="197">
        <v>80000</v>
      </c>
      <c r="G882" s="198">
        <v>1</v>
      </c>
      <c r="H882" s="199">
        <v>2</v>
      </c>
      <c r="I882" s="165">
        <f t="shared" ref="I882:I884" si="454">F882*G882*H882</f>
        <v>160000</v>
      </c>
      <c r="J882" s="165">
        <f>L882-I882</f>
        <v>-160000</v>
      </c>
      <c r="K882" s="165"/>
      <c r="L882" s="177">
        <f>M882*N882*O882</f>
        <v>0</v>
      </c>
      <c r="M882" s="336"/>
      <c r="N882" s="337"/>
      <c r="O882" s="338"/>
    </row>
    <row r="883" spans="2:15">
      <c r="B883" s="69"/>
      <c r="C883" s="212"/>
      <c r="D883" s="465"/>
      <c r="E883" s="484"/>
      <c r="F883" s="185"/>
      <c r="G883" s="186"/>
      <c r="H883" s="187"/>
      <c r="I883" s="142">
        <f t="shared" si="454"/>
        <v>0</v>
      </c>
      <c r="J883" s="142">
        <f>L883-I883</f>
        <v>0</v>
      </c>
      <c r="K883" s="142"/>
      <c r="L883" s="177">
        <f t="shared" ref="L883:L884" si="455">M883*N883*O883</f>
        <v>0</v>
      </c>
      <c r="M883" s="318"/>
      <c r="N883" s="319"/>
      <c r="O883" s="320"/>
    </row>
    <row r="884" spans="2:15">
      <c r="B884" s="69"/>
      <c r="C884" s="213"/>
      <c r="D884" s="491"/>
      <c r="E884" s="492"/>
      <c r="F884" s="191"/>
      <c r="G884" s="192"/>
      <c r="H884" s="193"/>
      <c r="I884" s="150">
        <f t="shared" si="454"/>
        <v>0</v>
      </c>
      <c r="J884" s="150">
        <f>L884-I884</f>
        <v>0</v>
      </c>
      <c r="K884" s="150"/>
      <c r="L884" s="177">
        <f t="shared" si="455"/>
        <v>0</v>
      </c>
      <c r="M884" s="324"/>
      <c r="N884" s="325"/>
      <c r="O884" s="326"/>
    </row>
    <row r="885" spans="2:15">
      <c r="B885" s="130" t="s">
        <v>62</v>
      </c>
      <c r="C885" s="131" t="s">
        <v>13</v>
      </c>
      <c r="D885" s="489"/>
      <c r="E885" s="490"/>
      <c r="F885" s="162"/>
      <c r="G885" s="163"/>
      <c r="H885" s="164"/>
      <c r="I885" s="162">
        <f>SUM(I886:I888)</f>
        <v>0</v>
      </c>
      <c r="J885" s="162">
        <f>SUM(J886:J888)</f>
        <v>0</v>
      </c>
      <c r="K885" s="162"/>
      <c r="L885" s="176">
        <f>SUM(L886:L888)</f>
        <v>0</v>
      </c>
      <c r="M885" s="333"/>
      <c r="N885" s="334"/>
      <c r="O885" s="335"/>
    </row>
    <row r="886" spans="2:15">
      <c r="B886" s="69"/>
      <c r="C886" s="200"/>
      <c r="D886" s="487"/>
      <c r="E886" s="488"/>
      <c r="F886" s="197"/>
      <c r="G886" s="198"/>
      <c r="H886" s="199">
        <v>2</v>
      </c>
      <c r="I886" s="165">
        <f>F886*G886*H886</f>
        <v>0</v>
      </c>
      <c r="J886" s="165">
        <f>L886-I886</f>
        <v>0</v>
      </c>
      <c r="K886" s="165"/>
      <c r="L886" s="177">
        <f>M886*N886*O886</f>
        <v>0</v>
      </c>
      <c r="M886" s="336"/>
      <c r="N886" s="337"/>
      <c r="O886" s="338"/>
    </row>
    <row r="887" spans="2:15">
      <c r="B887" s="69"/>
      <c r="C887" s="201"/>
      <c r="D887" s="465"/>
      <c r="E887" s="484"/>
      <c r="F887" s="185"/>
      <c r="G887" s="186"/>
      <c r="H887" s="187"/>
      <c r="I887" s="142">
        <f t="shared" ref="I887:I888" si="456">F887*G887*H887</f>
        <v>0</v>
      </c>
      <c r="J887" s="142">
        <f>L887-I887</f>
        <v>0</v>
      </c>
      <c r="K887" s="142"/>
      <c r="L887" s="177">
        <f t="shared" ref="L887:L888" si="457">M887*N887*O887</f>
        <v>0</v>
      </c>
      <c r="M887" s="318"/>
      <c r="N887" s="319"/>
      <c r="O887" s="320"/>
    </row>
    <row r="888" spans="2:15" ht="14.25" thickBot="1">
      <c r="B888" s="71"/>
      <c r="C888" s="202"/>
      <c r="D888" s="480"/>
      <c r="E888" s="485"/>
      <c r="F888" s="188"/>
      <c r="G888" s="189"/>
      <c r="H888" s="190"/>
      <c r="I888" s="143">
        <f t="shared" si="456"/>
        <v>0</v>
      </c>
      <c r="J888" s="143">
        <f>L888-I888</f>
        <v>0</v>
      </c>
      <c r="K888" s="143"/>
      <c r="L888" s="177">
        <f t="shared" si="457"/>
        <v>0</v>
      </c>
      <c r="M888" s="321"/>
      <c r="N888" s="322"/>
      <c r="O888" s="323"/>
    </row>
    <row r="889" spans="2:15" ht="30.75" customHeight="1" thickBot="1">
      <c r="B889" s="283" t="s">
        <v>504</v>
      </c>
      <c r="C889" s="107" t="s">
        <v>13</v>
      </c>
      <c r="D889" s="508" t="s">
        <v>26</v>
      </c>
      <c r="E889" s="509"/>
      <c r="F889" s="208">
        <v>9000</v>
      </c>
      <c r="G889" s="209">
        <v>20</v>
      </c>
      <c r="H889" s="210">
        <v>2</v>
      </c>
      <c r="I889" s="147">
        <f>F889*G889*H889</f>
        <v>360000</v>
      </c>
      <c r="J889" s="147">
        <f>L889-I889</f>
        <v>-360000</v>
      </c>
      <c r="K889" s="147"/>
      <c r="L889" s="171">
        <f>M889*N889*O889</f>
        <v>0</v>
      </c>
      <c r="M889" s="339"/>
      <c r="N889" s="340">
        <f>H850</f>
        <v>20</v>
      </c>
      <c r="O889" s="341">
        <f>I850</f>
        <v>2</v>
      </c>
    </row>
    <row r="890" spans="2:15">
      <c r="B890" s="129" t="s">
        <v>28</v>
      </c>
      <c r="C890" s="106" t="s">
        <v>13</v>
      </c>
      <c r="D890" s="506"/>
      <c r="E890" s="507"/>
      <c r="F890" s="144"/>
      <c r="G890" s="145"/>
      <c r="H890" s="146"/>
      <c r="I890" s="144">
        <f t="shared" ref="I890" si="458">SUM(I891:I893)</f>
        <v>2400000</v>
      </c>
      <c r="J890" s="144">
        <f>SUM(J891:J893)</f>
        <v>-2400000</v>
      </c>
      <c r="K890" s="144"/>
      <c r="L890" s="170">
        <f t="shared" ref="L890" si="459">SUM(L891:L893)</f>
        <v>0</v>
      </c>
      <c r="M890" s="342"/>
      <c r="N890" s="343"/>
      <c r="O890" s="344"/>
    </row>
    <row r="891" spans="2:15">
      <c r="B891" s="69"/>
      <c r="C891" s="200"/>
      <c r="D891" s="487"/>
      <c r="E891" s="488"/>
      <c r="F891" s="197">
        <v>60000</v>
      </c>
      <c r="G891" s="198">
        <v>20</v>
      </c>
      <c r="H891" s="199">
        <v>2</v>
      </c>
      <c r="I891" s="165">
        <f t="shared" ref="I891:I892" si="460">F891*G891*H891</f>
        <v>2400000</v>
      </c>
      <c r="J891" s="165">
        <f>L891-I891</f>
        <v>-2400000</v>
      </c>
      <c r="K891" s="165"/>
      <c r="L891" s="177">
        <f>M891*N891*O891</f>
        <v>0</v>
      </c>
      <c r="M891" s="336"/>
      <c r="N891" s="337"/>
      <c r="O891" s="338"/>
    </row>
    <row r="892" spans="2:15">
      <c r="B892" s="69"/>
      <c r="C892" s="201"/>
      <c r="D892" s="465"/>
      <c r="E892" s="484"/>
      <c r="F892" s="185"/>
      <c r="G892" s="186"/>
      <c r="H892" s="187"/>
      <c r="I892" s="142">
        <f t="shared" si="460"/>
        <v>0</v>
      </c>
      <c r="J892" s="142">
        <f>L892-I892</f>
        <v>0</v>
      </c>
      <c r="K892" s="142"/>
      <c r="L892" s="177">
        <f t="shared" ref="L892:L893" si="461">M892*N892*O892</f>
        <v>0</v>
      </c>
      <c r="M892" s="318"/>
      <c r="N892" s="319"/>
      <c r="O892" s="320"/>
    </row>
    <row r="893" spans="2:15" ht="14.25" thickBot="1">
      <c r="B893" s="71"/>
      <c r="C893" s="202"/>
      <c r="D893" s="480"/>
      <c r="E893" s="485"/>
      <c r="F893" s="188"/>
      <c r="G893" s="189"/>
      <c r="H893" s="190"/>
      <c r="I893" s="143">
        <f>F893*G893*H893</f>
        <v>0</v>
      </c>
      <c r="J893" s="143">
        <f>L893-I893</f>
        <v>0</v>
      </c>
      <c r="K893" s="143"/>
      <c r="L893" s="177">
        <f t="shared" si="461"/>
        <v>0</v>
      </c>
      <c r="M893" s="321"/>
      <c r="N893" s="322"/>
      <c r="O893" s="323"/>
    </row>
    <row r="894" spans="2:15">
      <c r="B894" s="105" t="s">
        <v>29</v>
      </c>
      <c r="C894" s="107" t="s">
        <v>13</v>
      </c>
      <c r="D894" s="478" t="s">
        <v>29</v>
      </c>
      <c r="E894" s="486"/>
      <c r="F894" s="147"/>
      <c r="G894" s="148"/>
      <c r="H894" s="149"/>
      <c r="I894" s="147">
        <f t="shared" ref="I894" si="462">SUM(I895:I897)</f>
        <v>800000</v>
      </c>
      <c r="J894" s="147">
        <f>SUM(J895:J897)</f>
        <v>-800000</v>
      </c>
      <c r="K894" s="147"/>
      <c r="L894" s="171">
        <f t="shared" ref="L894" si="463">SUM(L895:L897)</f>
        <v>0</v>
      </c>
      <c r="M894" s="315"/>
      <c r="N894" s="316"/>
      <c r="O894" s="317">
        <f>I850</f>
        <v>2</v>
      </c>
    </row>
    <row r="895" spans="2:15">
      <c r="B895" s="69"/>
      <c r="C895" s="70" t="s">
        <v>63</v>
      </c>
      <c r="D895" s="465"/>
      <c r="E895" s="484"/>
      <c r="F895" s="185">
        <v>20000</v>
      </c>
      <c r="G895" s="186">
        <v>20</v>
      </c>
      <c r="H895" s="187">
        <v>2</v>
      </c>
      <c r="I895" s="142">
        <f t="shared" ref="I895:I897" si="464">F895*G895*H895</f>
        <v>800000</v>
      </c>
      <c r="J895" s="142">
        <f>L895-I895</f>
        <v>-800000</v>
      </c>
      <c r="K895" s="142"/>
      <c r="L895" s="172">
        <f>M895*N895*O895</f>
        <v>0</v>
      </c>
      <c r="M895" s="318"/>
      <c r="N895" s="319">
        <f>H850</f>
        <v>20</v>
      </c>
      <c r="O895" s="320">
        <f>I850</f>
        <v>2</v>
      </c>
    </row>
    <row r="896" spans="2:15">
      <c r="B896" s="69"/>
      <c r="C896" s="70" t="s">
        <v>64</v>
      </c>
      <c r="D896" s="465"/>
      <c r="E896" s="484"/>
      <c r="F896" s="185"/>
      <c r="G896" s="186"/>
      <c r="H896" s="187"/>
      <c r="I896" s="142">
        <f t="shared" si="464"/>
        <v>0</v>
      </c>
      <c r="J896" s="142">
        <f>L896-I896</f>
        <v>0</v>
      </c>
      <c r="K896" s="142"/>
      <c r="L896" s="172">
        <f t="shared" ref="L896:L897" si="465">M896*N896*O896</f>
        <v>0</v>
      </c>
      <c r="M896" s="318"/>
      <c r="N896" s="319"/>
      <c r="O896" s="320"/>
    </row>
    <row r="897" spans="1:15" ht="14.25" thickBot="1">
      <c r="B897" s="71"/>
      <c r="C897" s="72"/>
      <c r="D897" s="480"/>
      <c r="E897" s="485"/>
      <c r="F897" s="188"/>
      <c r="G897" s="189"/>
      <c r="H897" s="190"/>
      <c r="I897" s="143">
        <f t="shared" si="464"/>
        <v>0</v>
      </c>
      <c r="J897" s="143">
        <f>L897-I897</f>
        <v>0</v>
      </c>
      <c r="K897" s="143"/>
      <c r="L897" s="172">
        <f t="shared" si="465"/>
        <v>0</v>
      </c>
      <c r="M897" s="321"/>
      <c r="N897" s="322"/>
      <c r="O897" s="323"/>
    </row>
    <row r="898" spans="1:15">
      <c r="B898" s="129" t="s">
        <v>65</v>
      </c>
      <c r="C898" s="106" t="s">
        <v>13</v>
      </c>
      <c r="D898" s="506"/>
      <c r="E898" s="507"/>
      <c r="F898" s="144"/>
      <c r="G898" s="145"/>
      <c r="H898" s="146"/>
      <c r="I898" s="144">
        <f t="shared" ref="I898" si="466">SUM(I899:I901)</f>
        <v>120000</v>
      </c>
      <c r="J898" s="144">
        <f>SUM(J899:J901)</f>
        <v>-120000</v>
      </c>
      <c r="K898" s="144"/>
      <c r="L898" s="170">
        <f t="shared" ref="L898" si="467">SUM(L899:L901)</f>
        <v>0</v>
      </c>
      <c r="M898" s="342"/>
      <c r="N898" s="343"/>
      <c r="O898" s="344"/>
    </row>
    <row r="899" spans="1:15">
      <c r="B899" s="69"/>
      <c r="C899" s="211" t="s">
        <v>416</v>
      </c>
      <c r="D899" s="487"/>
      <c r="E899" s="488"/>
      <c r="F899" s="197">
        <v>3000</v>
      </c>
      <c r="G899" s="198">
        <v>20</v>
      </c>
      <c r="H899" s="199">
        <v>2</v>
      </c>
      <c r="I899" s="165">
        <f t="shared" ref="I899:I901" si="468">F899*G899*H899</f>
        <v>120000</v>
      </c>
      <c r="J899" s="165">
        <f>L899-I899</f>
        <v>-120000</v>
      </c>
      <c r="K899" s="165"/>
      <c r="L899" s="177">
        <f>M899*N899*O899</f>
        <v>0</v>
      </c>
      <c r="M899" s="336"/>
      <c r="N899" s="337">
        <f>H850</f>
        <v>20</v>
      </c>
      <c r="O899" s="338">
        <f>I850</f>
        <v>2</v>
      </c>
    </row>
    <row r="900" spans="1:15">
      <c r="B900" s="69"/>
      <c r="C900" s="70" t="s">
        <v>34</v>
      </c>
      <c r="D900" s="465"/>
      <c r="E900" s="484"/>
      <c r="F900" s="185"/>
      <c r="G900" s="186"/>
      <c r="H900" s="187"/>
      <c r="I900" s="142">
        <f t="shared" si="468"/>
        <v>0</v>
      </c>
      <c r="J900" s="142">
        <f>L900-I900</f>
        <v>0</v>
      </c>
      <c r="K900" s="142"/>
      <c r="L900" s="177">
        <f t="shared" ref="L900:L901" si="469">M900*N900*O900</f>
        <v>0</v>
      </c>
      <c r="M900" s="336"/>
      <c r="N900" s="319">
        <f>H850</f>
        <v>20</v>
      </c>
      <c r="O900" s="320">
        <f>I850</f>
        <v>2</v>
      </c>
    </row>
    <row r="901" spans="1:15" ht="14.25" thickBot="1">
      <c r="B901" s="71"/>
      <c r="C901" s="72"/>
      <c r="D901" s="480"/>
      <c r="E901" s="485"/>
      <c r="F901" s="188"/>
      <c r="G901" s="189"/>
      <c r="H901" s="190"/>
      <c r="I901" s="143">
        <f t="shared" si="468"/>
        <v>0</v>
      </c>
      <c r="J901" s="143">
        <f>L901-I901</f>
        <v>0</v>
      </c>
      <c r="K901" s="143"/>
      <c r="L901" s="177">
        <f t="shared" si="469"/>
        <v>0</v>
      </c>
      <c r="M901" s="321"/>
      <c r="N901" s="322"/>
      <c r="O901" s="323"/>
    </row>
    <row r="902" spans="1:15">
      <c r="B902" s="105" t="s">
        <v>66</v>
      </c>
      <c r="C902" s="107" t="s">
        <v>13</v>
      </c>
      <c r="D902" s="482">
        <f>I902/(I863+I864+I867+I871+I880+I889+I890+I894+I898)</f>
        <v>7.0198660963659287E-2</v>
      </c>
      <c r="E902" s="483"/>
      <c r="F902" s="147"/>
      <c r="G902" s="148"/>
      <c r="H902" s="149"/>
      <c r="I902" s="147">
        <f t="shared" ref="I902" si="470">SUM(I903:I905)</f>
        <v>1126000</v>
      </c>
      <c r="J902" s="147">
        <f>SUM(J903:J905)</f>
        <v>-1126000</v>
      </c>
      <c r="K902" s="147"/>
      <c r="L902" s="171">
        <f t="shared" ref="L902" si="471">SUM(L903:L905)</f>
        <v>0</v>
      </c>
      <c r="M902" s="315"/>
      <c r="N902" s="316"/>
      <c r="O902" s="317"/>
    </row>
    <row r="903" spans="1:15" ht="16.5" customHeight="1">
      <c r="B903" s="496" t="s">
        <v>79</v>
      </c>
      <c r="C903" s="70" t="s">
        <v>27</v>
      </c>
      <c r="D903" s="465"/>
      <c r="E903" s="484"/>
      <c r="F903" s="185">
        <v>33000</v>
      </c>
      <c r="G903" s="186">
        <v>1</v>
      </c>
      <c r="H903" s="187">
        <v>2</v>
      </c>
      <c r="I903" s="142">
        <f t="shared" ref="I903:I905" si="472">F903*G903*H903</f>
        <v>66000</v>
      </c>
      <c r="J903" s="142">
        <f>L903-I903</f>
        <v>-66000</v>
      </c>
      <c r="K903" s="142"/>
      <c r="L903" s="172">
        <f>M903*N903*O903</f>
        <v>0</v>
      </c>
      <c r="M903" s="318"/>
      <c r="N903" s="319">
        <f>H850</f>
        <v>20</v>
      </c>
      <c r="O903" s="320">
        <f>I850</f>
        <v>2</v>
      </c>
    </row>
    <row r="904" spans="1:15">
      <c r="B904" s="496"/>
      <c r="C904" s="70" t="s">
        <v>30</v>
      </c>
      <c r="D904" s="465"/>
      <c r="E904" s="484"/>
      <c r="F904" s="185">
        <v>30000</v>
      </c>
      <c r="G904" s="186">
        <v>1</v>
      </c>
      <c r="H904" s="187">
        <v>2</v>
      </c>
      <c r="I904" s="142">
        <f t="shared" si="472"/>
        <v>60000</v>
      </c>
      <c r="J904" s="142">
        <f>L904-I904</f>
        <v>-60000</v>
      </c>
      <c r="K904" s="142"/>
      <c r="L904" s="172">
        <f t="shared" ref="L904:L905" si="473">M904*N904*O904</f>
        <v>0</v>
      </c>
      <c r="M904" s="318"/>
      <c r="N904" s="319">
        <f>H850</f>
        <v>20</v>
      </c>
      <c r="O904" s="320">
        <f>I850</f>
        <v>2</v>
      </c>
    </row>
    <row r="905" spans="1:15" ht="19.5" customHeight="1" thickBot="1">
      <c r="B905" s="497"/>
      <c r="C905" s="72" t="s">
        <v>33</v>
      </c>
      <c r="D905" s="480"/>
      <c r="E905" s="485"/>
      <c r="F905" s="188">
        <v>500000</v>
      </c>
      <c r="G905" s="189">
        <v>1</v>
      </c>
      <c r="H905" s="190">
        <v>2</v>
      </c>
      <c r="I905" s="143">
        <f t="shared" si="472"/>
        <v>1000000</v>
      </c>
      <c r="J905" s="143">
        <f>L905-I905</f>
        <v>-1000000</v>
      </c>
      <c r="K905" s="143"/>
      <c r="L905" s="172">
        <f t="shared" si="473"/>
        <v>0</v>
      </c>
      <c r="M905" s="321"/>
      <c r="N905" s="322"/>
      <c r="O905" s="323"/>
    </row>
    <row r="906" spans="1:15" ht="18" customHeight="1">
      <c r="B906" s="124" t="s">
        <v>412</v>
      </c>
      <c r="C906" s="125" t="s">
        <v>23</v>
      </c>
      <c r="D906" s="510"/>
      <c r="E906" s="511"/>
      <c r="F906" s="126"/>
      <c r="G906" s="127"/>
      <c r="H906" s="128"/>
      <c r="I906" s="126">
        <f>SUM(I907:I910)</f>
        <v>1300000</v>
      </c>
      <c r="J906" s="126">
        <f>SUM(J907:J910)</f>
        <v>-1300000</v>
      </c>
      <c r="K906" s="126"/>
      <c r="L906" s="178">
        <f>SUM(L907:L910)</f>
        <v>0</v>
      </c>
      <c r="M906" s="345"/>
      <c r="N906" s="346"/>
      <c r="O906" s="347"/>
    </row>
    <row r="907" spans="1:15">
      <c r="A907" t="str">
        <f>B850&amp;"식비"</f>
        <v>14식비</v>
      </c>
      <c r="B907" s="111"/>
      <c r="C907" s="110" t="s">
        <v>67</v>
      </c>
      <c r="D907" s="487"/>
      <c r="E907" s="488"/>
      <c r="F907" s="197">
        <v>15000</v>
      </c>
      <c r="G907" s="198">
        <v>20</v>
      </c>
      <c r="H907" s="199">
        <v>2</v>
      </c>
      <c r="I907" s="161">
        <f t="shared" ref="I907:I910" si="474">F907*G907*H907</f>
        <v>600000</v>
      </c>
      <c r="J907" s="161">
        <f>L907-I907</f>
        <v>-600000</v>
      </c>
      <c r="K907" s="161"/>
      <c r="L907" s="175">
        <f>M907*N907*O907</f>
        <v>0</v>
      </c>
      <c r="M907" s="336"/>
      <c r="N907" s="337">
        <f>H850</f>
        <v>20</v>
      </c>
      <c r="O907" s="338">
        <f>I850</f>
        <v>2</v>
      </c>
    </row>
    <row r="908" spans="1:15">
      <c r="A908" t="str">
        <f>B850&amp;"숙박비"</f>
        <v>14숙박비</v>
      </c>
      <c r="B908" s="111"/>
      <c r="C908" s="112" t="s">
        <v>80</v>
      </c>
      <c r="D908" s="465"/>
      <c r="E908" s="484"/>
      <c r="F908" s="191"/>
      <c r="G908" s="192"/>
      <c r="H908" s="193"/>
      <c r="I908" s="166">
        <f t="shared" si="474"/>
        <v>0</v>
      </c>
      <c r="J908" s="166">
        <f>L908-I908</f>
        <v>0</v>
      </c>
      <c r="K908" s="166"/>
      <c r="L908" s="175">
        <f t="shared" ref="L908:L910" si="475">M908*N908*O908</f>
        <v>0</v>
      </c>
      <c r="M908" s="324"/>
      <c r="N908" s="325"/>
      <c r="O908" s="326"/>
    </row>
    <row r="909" spans="1:15">
      <c r="A909" t="str">
        <f>B850&amp;"수당"</f>
        <v>14수당</v>
      </c>
      <c r="B909" s="111"/>
      <c r="C909" s="112" t="s">
        <v>20</v>
      </c>
      <c r="D909" s="203"/>
      <c r="E909" s="204"/>
      <c r="F909" s="191">
        <v>300000</v>
      </c>
      <c r="G909" s="192">
        <v>1</v>
      </c>
      <c r="H909" s="193">
        <v>1</v>
      </c>
      <c r="I909" s="166">
        <f t="shared" si="474"/>
        <v>300000</v>
      </c>
      <c r="J909" s="166">
        <f>L909-I909</f>
        <v>-300000</v>
      </c>
      <c r="K909" s="166"/>
      <c r="L909" s="175">
        <f t="shared" si="475"/>
        <v>0</v>
      </c>
      <c r="M909" s="324"/>
      <c r="N909" s="325"/>
      <c r="O909" s="326"/>
    </row>
    <row r="910" spans="1:15" ht="14.25" thickBot="1">
      <c r="A910" t="str">
        <f>B850&amp;"임금"</f>
        <v>14임금</v>
      </c>
      <c r="B910" s="113"/>
      <c r="C910" s="114" t="s">
        <v>81</v>
      </c>
      <c r="D910" s="480"/>
      <c r="E910" s="485"/>
      <c r="F910" s="188">
        <v>400000</v>
      </c>
      <c r="G910" s="189">
        <v>1</v>
      </c>
      <c r="H910" s="190">
        <v>1</v>
      </c>
      <c r="I910" s="167">
        <f t="shared" si="474"/>
        <v>400000</v>
      </c>
      <c r="J910" s="167">
        <f>L910-I910</f>
        <v>-400000</v>
      </c>
      <c r="K910" s="167"/>
      <c r="L910" s="179">
        <f t="shared" si="475"/>
        <v>0</v>
      </c>
      <c r="M910" s="321"/>
      <c r="N910" s="322">
        <f>H850</f>
        <v>20</v>
      </c>
      <c r="O910" s="323">
        <f>I850</f>
        <v>2</v>
      </c>
    </row>
    <row r="911" spans="1:15" ht="37.9" customHeight="1">
      <c r="B911" s="362" t="s">
        <v>533</v>
      </c>
      <c r="C911" s="363" t="s">
        <v>532</v>
      </c>
      <c r="D911" s="362"/>
      <c r="E911" s="362" t="s">
        <v>529</v>
      </c>
      <c r="F911" s="362"/>
      <c r="G911" s="362" t="s">
        <v>528</v>
      </c>
      <c r="H911" s="362"/>
      <c r="I911" s="362" t="s">
        <v>534</v>
      </c>
      <c r="J911" s="362"/>
      <c r="K911" s="362" t="s">
        <v>535</v>
      </c>
      <c r="L911" s="362"/>
    </row>
    <row r="912" spans="1:15" ht="37.9" customHeight="1">
      <c r="B912" s="362" t="s">
        <v>533</v>
      </c>
      <c r="C912" s="363" t="s">
        <v>532</v>
      </c>
      <c r="D912" s="362"/>
      <c r="E912" s="362" t="s">
        <v>529</v>
      </c>
      <c r="F912" s="362"/>
      <c r="G912" s="362" t="s">
        <v>528</v>
      </c>
      <c r="H912" s="362"/>
      <c r="I912" s="362" t="s">
        <v>534</v>
      </c>
      <c r="J912" s="362"/>
      <c r="K912" s="362" t="s">
        <v>535</v>
      </c>
      <c r="L912" s="362"/>
    </row>
    <row r="913" spans="1:15" ht="37.9" customHeight="1" thickBot="1">
      <c r="B913" s="362" t="s">
        <v>533</v>
      </c>
      <c r="C913" s="363" t="s">
        <v>532</v>
      </c>
      <c r="D913" s="362"/>
      <c r="E913" s="362"/>
      <c r="F913" s="362"/>
      <c r="G913" s="362"/>
      <c r="H913" s="362"/>
      <c r="I913" s="362"/>
      <c r="J913" s="362"/>
      <c r="K913" s="362"/>
    </row>
    <row r="914" spans="1:15" ht="33.75" customHeight="1">
      <c r="B914" s="123" t="s">
        <v>68</v>
      </c>
      <c r="C914" s="515" t="s">
        <v>42</v>
      </c>
      <c r="D914" s="515"/>
      <c r="E914" s="96" t="s">
        <v>409</v>
      </c>
      <c r="F914" s="96" t="s">
        <v>43</v>
      </c>
      <c r="G914" s="96" t="s">
        <v>44</v>
      </c>
      <c r="H914" s="96" t="s">
        <v>45</v>
      </c>
      <c r="I914" s="96" t="s">
        <v>46</v>
      </c>
      <c r="J914" s="96" t="s">
        <v>47</v>
      </c>
      <c r="K914" s="135"/>
      <c r="L914" s="65"/>
    </row>
    <row r="915" spans="1:15" ht="24.75" customHeight="1" thickBot="1">
      <c r="B915" s="288">
        <f>B850+1</f>
        <v>15</v>
      </c>
      <c r="C915" s="516" t="s">
        <v>419</v>
      </c>
      <c r="D915" s="516"/>
      <c r="E915" s="141" t="s">
        <v>410</v>
      </c>
      <c r="F915" s="141">
        <v>3</v>
      </c>
      <c r="G915" s="215">
        <v>30</v>
      </c>
      <c r="H915" s="141">
        <v>20</v>
      </c>
      <c r="I915" s="141">
        <v>2</v>
      </c>
      <c r="J915" s="104">
        <f>H915*I915</f>
        <v>40</v>
      </c>
      <c r="K915" s="136"/>
      <c r="L915" s="66"/>
    </row>
    <row r="916" spans="1:15" ht="14.25" thickBot="1">
      <c r="B916" s="64"/>
      <c r="C916" s="64"/>
      <c r="D916" s="64"/>
      <c r="E916" s="64"/>
      <c r="F916" s="64"/>
      <c r="G916" s="64"/>
      <c r="H916" s="64"/>
      <c r="I916" s="64"/>
      <c r="J916" s="64"/>
      <c r="K916" s="137"/>
      <c r="L916" s="64"/>
    </row>
    <row r="917" spans="1:15" ht="18.75" customHeight="1">
      <c r="B917" s="504" t="s">
        <v>78</v>
      </c>
      <c r="C917" s="505"/>
      <c r="D917" s="505"/>
      <c r="E917" s="463" t="s">
        <v>404</v>
      </c>
      <c r="F917" s="505"/>
      <c r="G917" s="498" t="s">
        <v>82</v>
      </c>
      <c r="H917" s="463" t="s">
        <v>405</v>
      </c>
      <c r="I917" s="463" t="s">
        <v>406</v>
      </c>
      <c r="J917" s="459" t="s">
        <v>403</v>
      </c>
      <c r="K917" s="138"/>
      <c r="L917" s="64"/>
    </row>
    <row r="918" spans="1:15" ht="47.25" customHeight="1">
      <c r="B918" s="97" t="s">
        <v>22</v>
      </c>
      <c r="C918" s="98" t="s">
        <v>23</v>
      </c>
      <c r="D918" s="216" t="s">
        <v>420</v>
      </c>
      <c r="E918" s="464"/>
      <c r="F918" s="464"/>
      <c r="G918" s="499"/>
      <c r="H918" s="464"/>
      <c r="I918" s="464"/>
      <c r="J918" s="460"/>
      <c r="K918" s="139"/>
      <c r="L918" s="64"/>
    </row>
    <row r="919" spans="1:15" ht="18" customHeight="1">
      <c r="B919" s="67" t="s">
        <v>23</v>
      </c>
      <c r="C919" s="121">
        <f>SUM(C920:C921)</f>
        <v>0</v>
      </c>
      <c r="D919" s="502">
        <f>ROUNDDOWN(C920/G915/J915,0)</f>
        <v>0</v>
      </c>
      <c r="E919" s="469" t="s">
        <v>438</v>
      </c>
      <c r="F919" s="469"/>
      <c r="G919" s="469">
        <v>6</v>
      </c>
      <c r="H919" s="471">
        <v>190306</v>
      </c>
      <c r="I919" s="474">
        <v>6850</v>
      </c>
      <c r="J919" s="461">
        <f>D919/I919</f>
        <v>0</v>
      </c>
      <c r="K919" s="140"/>
      <c r="L919" s="64"/>
    </row>
    <row r="920" spans="1:15" ht="18" customHeight="1">
      <c r="B920" s="67" t="s">
        <v>415</v>
      </c>
      <c r="C920" s="121">
        <f>L927</f>
        <v>0</v>
      </c>
      <c r="D920" s="502"/>
      <c r="E920" s="469"/>
      <c r="F920" s="469"/>
      <c r="G920" s="469"/>
      <c r="H920" s="472"/>
      <c r="I920" s="474"/>
      <c r="J920" s="461"/>
      <c r="K920" s="140"/>
      <c r="L920" s="64"/>
    </row>
    <row r="921" spans="1:15" ht="18" customHeight="1" thickBot="1">
      <c r="B921" s="68" t="s">
        <v>414</v>
      </c>
      <c r="C921" s="122">
        <f>L971</f>
        <v>0</v>
      </c>
      <c r="D921" s="503"/>
      <c r="E921" s="470"/>
      <c r="F921" s="470"/>
      <c r="G921" s="470"/>
      <c r="H921" s="473"/>
      <c r="I921" s="475"/>
      <c r="J921" s="462"/>
      <c r="K921" s="140"/>
      <c r="L921" s="64"/>
    </row>
    <row r="922" spans="1:15" ht="18" customHeight="1">
      <c r="B922" s="180"/>
      <c r="C922" s="205"/>
      <c r="D922" s="206"/>
      <c r="E922" s="181"/>
      <c r="F922" s="181"/>
      <c r="G922" s="181"/>
      <c r="H922" s="183"/>
      <c r="I922" s="184"/>
      <c r="J922" s="207"/>
      <c r="K922" s="182"/>
      <c r="L922" s="64"/>
    </row>
    <row r="923" spans="1:15" ht="14.25" thickBot="1">
      <c r="B923" s="64"/>
      <c r="C923" s="64"/>
      <c r="D923" s="64"/>
      <c r="E923" s="64"/>
      <c r="F923" s="64"/>
      <c r="G923" s="64"/>
      <c r="H923" s="64"/>
      <c r="I923" s="64"/>
      <c r="J923" s="64"/>
      <c r="K923" s="64"/>
      <c r="L923" s="64"/>
    </row>
    <row r="924" spans="1:15" ht="19.5" customHeight="1" thickBot="1">
      <c r="B924" s="64"/>
      <c r="C924" s="64"/>
      <c r="D924" s="64"/>
      <c r="E924" s="64"/>
      <c r="F924" s="289" t="s">
        <v>74</v>
      </c>
      <c r="G924" s="290"/>
      <c r="H924" s="290"/>
      <c r="I924" s="292"/>
      <c r="J924" s="293" t="s">
        <v>35</v>
      </c>
      <c r="K924" s="294"/>
      <c r="L924" s="295" t="s">
        <v>76</v>
      </c>
      <c r="M924" s="310"/>
      <c r="N924" s="310"/>
      <c r="O924" s="115"/>
    </row>
    <row r="925" spans="1:15" ht="18.75" customHeight="1" thickBot="1">
      <c r="B925" s="75" t="s">
        <v>31</v>
      </c>
      <c r="C925" s="76" t="s">
        <v>50</v>
      </c>
      <c r="D925" s="467" t="s">
        <v>51</v>
      </c>
      <c r="E925" s="468"/>
      <c r="F925" s="75" t="s">
        <v>52</v>
      </c>
      <c r="G925" s="76" t="s">
        <v>53</v>
      </c>
      <c r="H925" s="77" t="s">
        <v>21</v>
      </c>
      <c r="I925" s="75" t="s">
        <v>48</v>
      </c>
      <c r="J925" s="132" t="s">
        <v>407</v>
      </c>
      <c r="K925" s="296" t="s">
        <v>408</v>
      </c>
      <c r="L925" s="295" t="s">
        <v>48</v>
      </c>
      <c r="M925" s="295" t="s">
        <v>52</v>
      </c>
      <c r="N925" s="295" t="s">
        <v>53</v>
      </c>
      <c r="O925" s="295" t="s">
        <v>21</v>
      </c>
    </row>
    <row r="926" spans="1:15" ht="21" customHeight="1" thickBot="1">
      <c r="B926" s="78" t="s">
        <v>23</v>
      </c>
      <c r="C926" s="79"/>
      <c r="D926" s="467"/>
      <c r="E926" s="468"/>
      <c r="F926" s="80"/>
      <c r="G926" s="81"/>
      <c r="H926" s="82"/>
      <c r="I926" s="83">
        <f>I927+I971</f>
        <v>18466192</v>
      </c>
      <c r="J926" s="133"/>
      <c r="K926" s="133"/>
      <c r="L926" s="168">
        <f>L927+L971</f>
        <v>0</v>
      </c>
      <c r="M926" s="80"/>
      <c r="N926" s="81"/>
      <c r="O926" s="82"/>
    </row>
    <row r="927" spans="1:15" ht="21.75" customHeight="1" thickBot="1">
      <c r="A927" t="str">
        <f>B915&amp;"훈련비"</f>
        <v>15훈련비</v>
      </c>
      <c r="B927" s="99" t="s">
        <v>413</v>
      </c>
      <c r="C927" s="100" t="s">
        <v>23</v>
      </c>
      <c r="D927" s="500"/>
      <c r="E927" s="501"/>
      <c r="F927" s="101"/>
      <c r="G927" s="102"/>
      <c r="H927" s="103"/>
      <c r="I927" s="101">
        <f>I928+I929+I932+I936+I945+I954+I955+I959+I963+I967</f>
        <v>17166192</v>
      </c>
      <c r="J927" s="101">
        <f>J928+J929+J932+J936+J945+J954+J955+J959+J963+J967</f>
        <v>-17166192</v>
      </c>
      <c r="K927" s="101"/>
      <c r="L927" s="169">
        <f>L928+L929+L932+L936+L945+L954+L955+L959+L963+L967</f>
        <v>0</v>
      </c>
      <c r="M927" s="101"/>
      <c r="N927" s="102"/>
      <c r="O927" s="311"/>
    </row>
    <row r="928" spans="1:15" ht="14.25" thickBot="1">
      <c r="B928" s="105" t="s">
        <v>54</v>
      </c>
      <c r="C928" s="106" t="s">
        <v>13</v>
      </c>
      <c r="D928" s="476" t="s">
        <v>54</v>
      </c>
      <c r="E928" s="477"/>
      <c r="F928" s="280">
        <v>12506</v>
      </c>
      <c r="G928" s="281">
        <v>16</v>
      </c>
      <c r="H928" s="282">
        <v>2</v>
      </c>
      <c r="I928" s="144">
        <f>F928*G928*H928</f>
        <v>400192</v>
      </c>
      <c r="J928" s="144">
        <f>L928-I928</f>
        <v>-400192</v>
      </c>
      <c r="K928" s="144"/>
      <c r="L928" s="170">
        <f>M928*N928*O928</f>
        <v>0</v>
      </c>
      <c r="M928" s="312"/>
      <c r="N928" s="313">
        <v>30</v>
      </c>
      <c r="O928" s="314">
        <f>I915</f>
        <v>2</v>
      </c>
    </row>
    <row r="929" spans="2:15">
      <c r="B929" s="105" t="s">
        <v>55</v>
      </c>
      <c r="C929" s="107" t="s">
        <v>13</v>
      </c>
      <c r="D929" s="478"/>
      <c r="E929" s="479"/>
      <c r="F929" s="147"/>
      <c r="G929" s="148"/>
      <c r="H929" s="149"/>
      <c r="I929" s="147">
        <f t="shared" ref="I929" si="476">SUM(I930:I931)</f>
        <v>0</v>
      </c>
      <c r="J929" s="147">
        <f>SUM(J930:J931)</f>
        <v>0</v>
      </c>
      <c r="K929" s="147"/>
      <c r="L929" s="171">
        <f t="shared" ref="L929" si="477">SUM(L930:L931)</f>
        <v>0</v>
      </c>
      <c r="M929" s="315"/>
      <c r="N929" s="316"/>
      <c r="O929" s="317"/>
    </row>
    <row r="930" spans="2:15">
      <c r="B930" s="69"/>
      <c r="C930" s="70" t="s">
        <v>56</v>
      </c>
      <c r="D930" s="465"/>
      <c r="E930" s="466"/>
      <c r="F930" s="185"/>
      <c r="G930" s="186"/>
      <c r="H930" s="187"/>
      <c r="I930" s="142">
        <f>F930*G930*H930</f>
        <v>0</v>
      </c>
      <c r="J930" s="142">
        <f>L930-I930</f>
        <v>0</v>
      </c>
      <c r="K930" s="142"/>
      <c r="L930" s="172">
        <f>M930*N930*O930</f>
        <v>0</v>
      </c>
      <c r="M930" s="318"/>
      <c r="N930" s="319"/>
      <c r="O930" s="320"/>
    </row>
    <row r="931" spans="2:15" ht="14.25" thickBot="1">
      <c r="B931" s="71"/>
      <c r="C931" s="72"/>
      <c r="D931" s="480"/>
      <c r="E931" s="481"/>
      <c r="F931" s="188"/>
      <c r="G931" s="189"/>
      <c r="H931" s="190"/>
      <c r="I931" s="143">
        <f>F931*G931*H931</f>
        <v>0</v>
      </c>
      <c r="J931" s="143">
        <f>L931-I931</f>
        <v>0</v>
      </c>
      <c r="K931" s="143"/>
      <c r="L931" s="172">
        <f>M931*N931*O931</f>
        <v>0</v>
      </c>
      <c r="M931" s="321"/>
      <c r="N931" s="322"/>
      <c r="O931" s="323"/>
    </row>
    <row r="932" spans="2:15">
      <c r="B932" s="105" t="s">
        <v>57</v>
      </c>
      <c r="C932" s="107" t="s">
        <v>13</v>
      </c>
      <c r="D932" s="478"/>
      <c r="E932" s="479"/>
      <c r="F932" s="147"/>
      <c r="G932" s="148"/>
      <c r="H932" s="149"/>
      <c r="I932" s="147">
        <f t="shared" ref="I932" si="478">SUM(I933:I935)</f>
        <v>1800000</v>
      </c>
      <c r="J932" s="147">
        <f>SUM(J933:J935)</f>
        <v>-1800000</v>
      </c>
      <c r="K932" s="147"/>
      <c r="L932" s="171">
        <f t="shared" ref="L932" si="479">SUM(L933:L935)</f>
        <v>0</v>
      </c>
      <c r="M932" s="315"/>
      <c r="N932" s="316"/>
      <c r="O932" s="317"/>
    </row>
    <row r="933" spans="2:15">
      <c r="B933" s="69"/>
      <c r="C933" s="70" t="s">
        <v>56</v>
      </c>
      <c r="D933" s="465"/>
      <c r="E933" s="466"/>
      <c r="F933" s="185">
        <v>900000</v>
      </c>
      <c r="G933" s="186">
        <v>1</v>
      </c>
      <c r="H933" s="187">
        <v>2</v>
      </c>
      <c r="I933" s="142">
        <f t="shared" ref="I933:I935" si="480">F933*G933*H933</f>
        <v>1800000</v>
      </c>
      <c r="J933" s="142">
        <f>L933-I933</f>
        <v>-1800000</v>
      </c>
      <c r="K933" s="142"/>
      <c r="L933" s="172">
        <f>M933*N933*O933</f>
        <v>0</v>
      </c>
      <c r="M933" s="318"/>
      <c r="N933" s="319"/>
      <c r="O933" s="320"/>
    </row>
    <row r="934" spans="2:15">
      <c r="B934" s="69"/>
      <c r="C934" s="70"/>
      <c r="D934" s="465"/>
      <c r="E934" s="466"/>
      <c r="F934" s="185"/>
      <c r="G934" s="186"/>
      <c r="H934" s="187"/>
      <c r="I934" s="142">
        <f t="shared" si="480"/>
        <v>0</v>
      </c>
      <c r="J934" s="142">
        <f>L934-I934</f>
        <v>0</v>
      </c>
      <c r="K934" s="142"/>
      <c r="L934" s="172">
        <f t="shared" ref="L934:L935" si="481">M934*N934*O934</f>
        <v>0</v>
      </c>
      <c r="M934" s="318"/>
      <c r="N934" s="319"/>
      <c r="O934" s="320"/>
    </row>
    <row r="935" spans="2:15" ht="14.25" thickBot="1">
      <c r="B935" s="71"/>
      <c r="C935" s="72"/>
      <c r="D935" s="480"/>
      <c r="E935" s="481"/>
      <c r="F935" s="191"/>
      <c r="G935" s="192"/>
      <c r="H935" s="193"/>
      <c r="I935" s="143">
        <f t="shared" si="480"/>
        <v>0</v>
      </c>
      <c r="J935" s="143">
        <f>L935-I935</f>
        <v>0</v>
      </c>
      <c r="K935" s="143"/>
      <c r="L935" s="172">
        <f t="shared" si="481"/>
        <v>0</v>
      </c>
      <c r="M935" s="324"/>
      <c r="N935" s="325"/>
      <c r="O935" s="326"/>
    </row>
    <row r="936" spans="2:15">
      <c r="B936" s="105" t="s">
        <v>24</v>
      </c>
      <c r="C936" s="108" t="s">
        <v>13</v>
      </c>
      <c r="D936" s="506"/>
      <c r="E936" s="512"/>
      <c r="F936" s="151"/>
      <c r="G936" s="152"/>
      <c r="H936" s="153"/>
      <c r="I936" s="151">
        <f>I937+I941</f>
        <v>10000000</v>
      </c>
      <c r="J936" s="151">
        <f>J937+J941</f>
        <v>-10000000</v>
      </c>
      <c r="K936" s="151"/>
      <c r="L936" s="173">
        <f>L937+L941</f>
        <v>0</v>
      </c>
      <c r="M936" s="327"/>
      <c r="N936" s="328"/>
      <c r="O936" s="329"/>
    </row>
    <row r="937" spans="2:15">
      <c r="B937" s="73" t="s">
        <v>58</v>
      </c>
      <c r="C937" s="109" t="s">
        <v>13</v>
      </c>
      <c r="D937" s="513"/>
      <c r="E937" s="514"/>
      <c r="F937" s="154"/>
      <c r="G937" s="155"/>
      <c r="H937" s="156"/>
      <c r="I937" s="154">
        <f t="shared" ref="I937" si="482">SUM(I938:I940)</f>
        <v>2000000</v>
      </c>
      <c r="J937" s="154">
        <f>SUM(J938:J940)</f>
        <v>-2000000</v>
      </c>
      <c r="K937" s="154"/>
      <c r="L937" s="174">
        <f>SUM(L938:L940)</f>
        <v>0</v>
      </c>
      <c r="M937" s="330"/>
      <c r="N937" s="331"/>
      <c r="O937" s="332"/>
    </row>
    <row r="938" spans="2:15">
      <c r="B938" s="69"/>
      <c r="C938" s="194" t="s">
        <v>417</v>
      </c>
      <c r="D938" s="465" t="s">
        <v>83</v>
      </c>
      <c r="E938" s="466"/>
      <c r="F938" s="185">
        <v>100000</v>
      </c>
      <c r="G938" s="186">
        <v>10</v>
      </c>
      <c r="H938" s="187">
        <v>2</v>
      </c>
      <c r="I938" s="142">
        <f t="shared" ref="I938:I940" si="483">F938*G938*H938</f>
        <v>2000000</v>
      </c>
      <c r="J938" s="142">
        <f>L938-I938</f>
        <v>-2000000</v>
      </c>
      <c r="K938" s="142"/>
      <c r="L938" s="172">
        <f>M938*N938*O938</f>
        <v>0</v>
      </c>
      <c r="M938" s="318"/>
      <c r="N938" s="319"/>
      <c r="O938" s="320"/>
    </row>
    <row r="939" spans="2:15">
      <c r="B939" s="69"/>
      <c r="C939" s="194" t="s">
        <v>59</v>
      </c>
      <c r="D939" s="465" t="s">
        <v>84</v>
      </c>
      <c r="E939" s="466"/>
      <c r="F939" s="185"/>
      <c r="G939" s="186"/>
      <c r="H939" s="187"/>
      <c r="I939" s="142">
        <f t="shared" si="483"/>
        <v>0</v>
      </c>
      <c r="J939" s="142">
        <f>L939-I939</f>
        <v>0</v>
      </c>
      <c r="K939" s="142"/>
      <c r="L939" s="172">
        <f t="shared" ref="L939:L940" si="484">M939*N939*O939</f>
        <v>0</v>
      </c>
      <c r="M939" s="318"/>
      <c r="N939" s="319"/>
      <c r="O939" s="320"/>
    </row>
    <row r="940" spans="2:15" ht="14.25" thickBot="1">
      <c r="B940" s="74"/>
      <c r="C940" s="195" t="s">
        <v>59</v>
      </c>
      <c r="D940" s="517" t="s">
        <v>85</v>
      </c>
      <c r="E940" s="518"/>
      <c r="F940" s="191"/>
      <c r="G940" s="192"/>
      <c r="H940" s="193"/>
      <c r="I940" s="157">
        <f t="shared" si="483"/>
        <v>0</v>
      </c>
      <c r="J940" s="157">
        <f>L940-I940</f>
        <v>0</v>
      </c>
      <c r="K940" s="157"/>
      <c r="L940" s="172">
        <f t="shared" si="484"/>
        <v>0</v>
      </c>
      <c r="M940" s="324"/>
      <c r="N940" s="325"/>
      <c r="O940" s="326"/>
    </row>
    <row r="941" spans="2:15">
      <c r="B941" s="69" t="s">
        <v>60</v>
      </c>
      <c r="C941" s="110" t="s">
        <v>13</v>
      </c>
      <c r="D941" s="513"/>
      <c r="E941" s="514"/>
      <c r="F941" s="158"/>
      <c r="G941" s="159"/>
      <c r="H941" s="160"/>
      <c r="I941" s="161">
        <f t="shared" ref="I941" si="485">SUM(I942:I944)</f>
        <v>8000000</v>
      </c>
      <c r="J941" s="161">
        <f>SUM(J942:J944)</f>
        <v>-8000000</v>
      </c>
      <c r="K941" s="161"/>
      <c r="L941" s="175">
        <f>SUM(L942:L944)</f>
        <v>0</v>
      </c>
      <c r="M941" s="330"/>
      <c r="N941" s="331"/>
      <c r="O941" s="332"/>
    </row>
    <row r="942" spans="2:15">
      <c r="B942" s="69"/>
      <c r="C942" s="194" t="s">
        <v>418</v>
      </c>
      <c r="D942" s="465" t="s">
        <v>83</v>
      </c>
      <c r="E942" s="466"/>
      <c r="F942" s="185">
        <v>200000</v>
      </c>
      <c r="G942" s="186">
        <v>20</v>
      </c>
      <c r="H942" s="187">
        <v>2</v>
      </c>
      <c r="I942" s="142">
        <f t="shared" ref="I942:I944" si="486">F942*G942*H942</f>
        <v>8000000</v>
      </c>
      <c r="J942" s="142">
        <f>L942-I942</f>
        <v>-8000000</v>
      </c>
      <c r="K942" s="142"/>
      <c r="L942" s="172">
        <f>M942*N942*O942</f>
        <v>0</v>
      </c>
      <c r="M942" s="318"/>
      <c r="N942" s="319">
        <f>G915</f>
        <v>30</v>
      </c>
      <c r="O942" s="320">
        <f>I915</f>
        <v>2</v>
      </c>
    </row>
    <row r="943" spans="2:15">
      <c r="B943" s="69"/>
      <c r="C943" s="194" t="s">
        <v>59</v>
      </c>
      <c r="D943" s="465" t="s">
        <v>84</v>
      </c>
      <c r="E943" s="466"/>
      <c r="F943" s="185"/>
      <c r="G943" s="186"/>
      <c r="H943" s="187"/>
      <c r="I943" s="142">
        <f t="shared" si="486"/>
        <v>0</v>
      </c>
      <c r="J943" s="142"/>
      <c r="K943" s="142"/>
      <c r="L943" s="172">
        <f t="shared" ref="L943:L944" si="487">M943*N943*O943</f>
        <v>0</v>
      </c>
      <c r="M943" s="318"/>
      <c r="N943" s="319">
        <f>G915</f>
        <v>30</v>
      </c>
      <c r="O943" s="320">
        <f>I915</f>
        <v>2</v>
      </c>
    </row>
    <row r="944" spans="2:15" ht="14.25" thickBot="1">
      <c r="B944" s="71"/>
      <c r="C944" s="196" t="s">
        <v>59</v>
      </c>
      <c r="D944" s="517" t="s">
        <v>85</v>
      </c>
      <c r="E944" s="518"/>
      <c r="F944" s="185"/>
      <c r="G944" s="186"/>
      <c r="H944" s="187"/>
      <c r="I944" s="143">
        <f t="shared" si="486"/>
        <v>0</v>
      </c>
      <c r="J944" s="143">
        <f>L944-I944</f>
        <v>0</v>
      </c>
      <c r="K944" s="143"/>
      <c r="L944" s="172">
        <f t="shared" si="487"/>
        <v>0</v>
      </c>
      <c r="M944" s="318"/>
      <c r="N944" s="319"/>
      <c r="O944" s="320"/>
    </row>
    <row r="945" spans="2:15">
      <c r="B945" s="105" t="s">
        <v>61</v>
      </c>
      <c r="C945" s="108" t="s">
        <v>13</v>
      </c>
      <c r="D945" s="493"/>
      <c r="E945" s="494"/>
      <c r="F945" s="151"/>
      <c r="G945" s="152"/>
      <c r="H945" s="153"/>
      <c r="I945" s="151">
        <f>I946+I950</f>
        <v>160000</v>
      </c>
      <c r="J945" s="151">
        <f>J946+J950</f>
        <v>-160000</v>
      </c>
      <c r="K945" s="151"/>
      <c r="L945" s="173">
        <f>L946+L950</f>
        <v>0</v>
      </c>
      <c r="M945" s="327"/>
      <c r="N945" s="328"/>
      <c r="O945" s="329"/>
    </row>
    <row r="946" spans="2:15">
      <c r="B946" s="130" t="s">
        <v>25</v>
      </c>
      <c r="C946" s="131" t="s">
        <v>13</v>
      </c>
      <c r="D946" s="489"/>
      <c r="E946" s="490"/>
      <c r="F946" s="162"/>
      <c r="G946" s="163"/>
      <c r="H946" s="164"/>
      <c r="I946" s="162">
        <f>SUM(I947:I949)</f>
        <v>160000</v>
      </c>
      <c r="J946" s="162">
        <f>SUM(J947:J949)</f>
        <v>-160000</v>
      </c>
      <c r="K946" s="162"/>
      <c r="L946" s="176">
        <f>SUM(L947:L949)</f>
        <v>0</v>
      </c>
      <c r="M946" s="333"/>
      <c r="N946" s="334"/>
      <c r="O946" s="335"/>
    </row>
    <row r="947" spans="2:15">
      <c r="B947" s="69"/>
      <c r="C947" s="214" t="s">
        <v>417</v>
      </c>
      <c r="D947" s="487"/>
      <c r="E947" s="488"/>
      <c r="F947" s="197">
        <v>80000</v>
      </c>
      <c r="G947" s="198">
        <v>1</v>
      </c>
      <c r="H947" s="199">
        <v>2</v>
      </c>
      <c r="I947" s="165">
        <f t="shared" ref="I947:I949" si="488">F947*G947*H947</f>
        <v>160000</v>
      </c>
      <c r="J947" s="165">
        <f>L947-I947</f>
        <v>-160000</v>
      </c>
      <c r="K947" s="165"/>
      <c r="L947" s="177">
        <f>M947*N947*O947</f>
        <v>0</v>
      </c>
      <c r="M947" s="336"/>
      <c r="N947" s="337"/>
      <c r="O947" s="338"/>
    </row>
    <row r="948" spans="2:15">
      <c r="B948" s="69"/>
      <c r="C948" s="212"/>
      <c r="D948" s="465"/>
      <c r="E948" s="484"/>
      <c r="F948" s="185"/>
      <c r="G948" s="186"/>
      <c r="H948" s="187"/>
      <c r="I948" s="142">
        <f t="shared" si="488"/>
        <v>0</v>
      </c>
      <c r="J948" s="142">
        <f>L948-I948</f>
        <v>0</v>
      </c>
      <c r="K948" s="142"/>
      <c r="L948" s="177">
        <f t="shared" ref="L948:L949" si="489">M948*N948*O948</f>
        <v>0</v>
      </c>
      <c r="M948" s="318"/>
      <c r="N948" s="319"/>
      <c r="O948" s="320"/>
    </row>
    <row r="949" spans="2:15">
      <c r="B949" s="69"/>
      <c r="C949" s="213"/>
      <c r="D949" s="491"/>
      <c r="E949" s="492"/>
      <c r="F949" s="191"/>
      <c r="G949" s="192"/>
      <c r="H949" s="193"/>
      <c r="I949" s="150">
        <f t="shared" si="488"/>
        <v>0</v>
      </c>
      <c r="J949" s="150">
        <f>L949-I949</f>
        <v>0</v>
      </c>
      <c r="K949" s="150"/>
      <c r="L949" s="177">
        <f t="shared" si="489"/>
        <v>0</v>
      </c>
      <c r="M949" s="324"/>
      <c r="N949" s="325"/>
      <c r="O949" s="326"/>
    </row>
    <row r="950" spans="2:15">
      <c r="B950" s="130" t="s">
        <v>62</v>
      </c>
      <c r="C950" s="131" t="s">
        <v>13</v>
      </c>
      <c r="D950" s="489"/>
      <c r="E950" s="490"/>
      <c r="F950" s="162"/>
      <c r="G950" s="163"/>
      <c r="H950" s="164"/>
      <c r="I950" s="162">
        <f>SUM(I951:I953)</f>
        <v>0</v>
      </c>
      <c r="J950" s="162">
        <f>SUM(J951:J953)</f>
        <v>0</v>
      </c>
      <c r="K950" s="162"/>
      <c r="L950" s="176">
        <f>SUM(L951:L953)</f>
        <v>0</v>
      </c>
      <c r="M950" s="333"/>
      <c r="N950" s="334"/>
      <c r="O950" s="335"/>
    </row>
    <row r="951" spans="2:15">
      <c r="B951" s="69"/>
      <c r="C951" s="200"/>
      <c r="D951" s="487"/>
      <c r="E951" s="488"/>
      <c r="F951" s="197"/>
      <c r="G951" s="198"/>
      <c r="H951" s="199">
        <v>2</v>
      </c>
      <c r="I951" s="165">
        <f>F951*G951*H951</f>
        <v>0</v>
      </c>
      <c r="J951" s="165">
        <f>L951-I951</f>
        <v>0</v>
      </c>
      <c r="K951" s="165"/>
      <c r="L951" s="177">
        <f>M951*N951*O951</f>
        <v>0</v>
      </c>
      <c r="M951" s="336"/>
      <c r="N951" s="337"/>
      <c r="O951" s="338"/>
    </row>
    <row r="952" spans="2:15">
      <c r="B952" s="69"/>
      <c r="C952" s="201"/>
      <c r="D952" s="465"/>
      <c r="E952" s="484"/>
      <c r="F952" s="185"/>
      <c r="G952" s="186"/>
      <c r="H952" s="187"/>
      <c r="I952" s="142">
        <f t="shared" ref="I952:I953" si="490">F952*G952*H952</f>
        <v>0</v>
      </c>
      <c r="J952" s="142">
        <f>L952-I952</f>
        <v>0</v>
      </c>
      <c r="K952" s="142"/>
      <c r="L952" s="177">
        <f t="shared" ref="L952:L953" si="491">M952*N952*O952</f>
        <v>0</v>
      </c>
      <c r="M952" s="318"/>
      <c r="N952" s="319"/>
      <c r="O952" s="320"/>
    </row>
    <row r="953" spans="2:15" ht="14.25" thickBot="1">
      <c r="B953" s="71"/>
      <c r="C953" s="202"/>
      <c r="D953" s="480"/>
      <c r="E953" s="485"/>
      <c r="F953" s="188"/>
      <c r="G953" s="189"/>
      <c r="H953" s="190"/>
      <c r="I953" s="143">
        <f t="shared" si="490"/>
        <v>0</v>
      </c>
      <c r="J953" s="143">
        <f>L953-I953</f>
        <v>0</v>
      </c>
      <c r="K953" s="143"/>
      <c r="L953" s="177">
        <f t="shared" si="491"/>
        <v>0</v>
      </c>
      <c r="M953" s="321"/>
      <c r="N953" s="322"/>
      <c r="O953" s="323"/>
    </row>
    <row r="954" spans="2:15" ht="30.75" customHeight="1" thickBot="1">
      <c r="B954" s="283" t="s">
        <v>504</v>
      </c>
      <c r="C954" s="107" t="s">
        <v>13</v>
      </c>
      <c r="D954" s="508" t="s">
        <v>26</v>
      </c>
      <c r="E954" s="509"/>
      <c r="F954" s="208">
        <v>9000</v>
      </c>
      <c r="G954" s="209">
        <v>20</v>
      </c>
      <c r="H954" s="210">
        <v>2</v>
      </c>
      <c r="I954" s="147">
        <f>F954*G954*H954</f>
        <v>360000</v>
      </c>
      <c r="J954" s="147">
        <f>L954-I954</f>
        <v>-360000</v>
      </c>
      <c r="K954" s="147"/>
      <c r="L954" s="171">
        <f>M954*N954*O954</f>
        <v>0</v>
      </c>
      <c r="M954" s="339"/>
      <c r="N954" s="340">
        <f>H915</f>
        <v>20</v>
      </c>
      <c r="O954" s="341">
        <f>I915</f>
        <v>2</v>
      </c>
    </row>
    <row r="955" spans="2:15">
      <c r="B955" s="129" t="s">
        <v>28</v>
      </c>
      <c r="C955" s="106" t="s">
        <v>13</v>
      </c>
      <c r="D955" s="506"/>
      <c r="E955" s="507"/>
      <c r="F955" s="144"/>
      <c r="G955" s="145"/>
      <c r="H955" s="146"/>
      <c r="I955" s="144">
        <f t="shared" ref="I955" si="492">SUM(I956:I958)</f>
        <v>2400000</v>
      </c>
      <c r="J955" s="144">
        <f>SUM(J956:J958)</f>
        <v>-2400000</v>
      </c>
      <c r="K955" s="144"/>
      <c r="L955" s="170">
        <f t="shared" ref="L955" si="493">SUM(L956:L958)</f>
        <v>0</v>
      </c>
      <c r="M955" s="342"/>
      <c r="N955" s="343"/>
      <c r="O955" s="344"/>
    </row>
    <row r="956" spans="2:15">
      <c r="B956" s="69"/>
      <c r="C956" s="200"/>
      <c r="D956" s="487"/>
      <c r="E956" s="488"/>
      <c r="F956" s="197">
        <v>60000</v>
      </c>
      <c r="G956" s="198">
        <v>20</v>
      </c>
      <c r="H956" s="199">
        <v>2</v>
      </c>
      <c r="I956" s="165">
        <f t="shared" ref="I956:I957" si="494">F956*G956*H956</f>
        <v>2400000</v>
      </c>
      <c r="J956" s="165">
        <f>L956-I956</f>
        <v>-2400000</v>
      </c>
      <c r="K956" s="165"/>
      <c r="L956" s="177">
        <f>M956*N956*O956</f>
        <v>0</v>
      </c>
      <c r="M956" s="336"/>
      <c r="N956" s="337"/>
      <c r="O956" s="338"/>
    </row>
    <row r="957" spans="2:15">
      <c r="B957" s="69"/>
      <c r="C957" s="201"/>
      <c r="D957" s="465"/>
      <c r="E957" s="484"/>
      <c r="F957" s="185"/>
      <c r="G957" s="186"/>
      <c r="H957" s="187"/>
      <c r="I957" s="142">
        <f t="shared" si="494"/>
        <v>0</v>
      </c>
      <c r="J957" s="142">
        <f>L957-I957</f>
        <v>0</v>
      </c>
      <c r="K957" s="142"/>
      <c r="L957" s="177">
        <f t="shared" ref="L957:L958" si="495">M957*N957*O957</f>
        <v>0</v>
      </c>
      <c r="M957" s="318"/>
      <c r="N957" s="319"/>
      <c r="O957" s="320"/>
    </row>
    <row r="958" spans="2:15" ht="14.25" thickBot="1">
      <c r="B958" s="71"/>
      <c r="C958" s="202"/>
      <c r="D958" s="480"/>
      <c r="E958" s="485"/>
      <c r="F958" s="188"/>
      <c r="G958" s="189"/>
      <c r="H958" s="190"/>
      <c r="I958" s="143">
        <f>F958*G958*H958</f>
        <v>0</v>
      </c>
      <c r="J958" s="143">
        <f>L958-I958</f>
        <v>0</v>
      </c>
      <c r="K958" s="143"/>
      <c r="L958" s="177">
        <f t="shared" si="495"/>
        <v>0</v>
      </c>
      <c r="M958" s="321"/>
      <c r="N958" s="322"/>
      <c r="O958" s="323"/>
    </row>
    <row r="959" spans="2:15">
      <c r="B959" s="105" t="s">
        <v>29</v>
      </c>
      <c r="C959" s="107" t="s">
        <v>13</v>
      </c>
      <c r="D959" s="478" t="s">
        <v>29</v>
      </c>
      <c r="E959" s="486"/>
      <c r="F959" s="147"/>
      <c r="G959" s="148"/>
      <c r="H959" s="149"/>
      <c r="I959" s="147">
        <f t="shared" ref="I959" si="496">SUM(I960:I962)</f>
        <v>800000</v>
      </c>
      <c r="J959" s="147">
        <f>SUM(J960:J962)</f>
        <v>-800000</v>
      </c>
      <c r="K959" s="147"/>
      <c r="L959" s="171">
        <f t="shared" ref="L959" si="497">SUM(L960:L962)</f>
        <v>0</v>
      </c>
      <c r="M959" s="315"/>
      <c r="N959" s="316"/>
      <c r="O959" s="317">
        <f>I915</f>
        <v>2</v>
      </c>
    </row>
    <row r="960" spans="2:15">
      <c r="B960" s="69"/>
      <c r="C960" s="70" t="s">
        <v>63</v>
      </c>
      <c r="D960" s="465"/>
      <c r="E960" s="484"/>
      <c r="F960" s="185">
        <v>20000</v>
      </c>
      <c r="G960" s="186">
        <v>20</v>
      </c>
      <c r="H960" s="187">
        <v>2</v>
      </c>
      <c r="I960" s="142">
        <f t="shared" ref="I960:I962" si="498">F960*G960*H960</f>
        <v>800000</v>
      </c>
      <c r="J960" s="142">
        <f>L960-I960</f>
        <v>-800000</v>
      </c>
      <c r="K960" s="142"/>
      <c r="L960" s="172">
        <f>M960*N960*O960</f>
        <v>0</v>
      </c>
      <c r="M960" s="318"/>
      <c r="N960" s="319">
        <f>H915</f>
        <v>20</v>
      </c>
      <c r="O960" s="320">
        <f>I915</f>
        <v>2</v>
      </c>
    </row>
    <row r="961" spans="1:15">
      <c r="B961" s="69"/>
      <c r="C961" s="70" t="s">
        <v>64</v>
      </c>
      <c r="D961" s="465"/>
      <c r="E961" s="484"/>
      <c r="F961" s="185"/>
      <c r="G961" s="186"/>
      <c r="H961" s="187"/>
      <c r="I961" s="142">
        <f t="shared" si="498"/>
        <v>0</v>
      </c>
      <c r="J961" s="142">
        <f>L961-I961</f>
        <v>0</v>
      </c>
      <c r="K961" s="142"/>
      <c r="L961" s="172">
        <f t="shared" ref="L961:L962" si="499">M961*N961*O961</f>
        <v>0</v>
      </c>
      <c r="M961" s="318"/>
      <c r="N961" s="319"/>
      <c r="O961" s="320"/>
    </row>
    <row r="962" spans="1:15" ht="14.25" thickBot="1">
      <c r="B962" s="71"/>
      <c r="C962" s="72"/>
      <c r="D962" s="480"/>
      <c r="E962" s="485"/>
      <c r="F962" s="188"/>
      <c r="G962" s="189"/>
      <c r="H962" s="190"/>
      <c r="I962" s="143">
        <f t="shared" si="498"/>
        <v>0</v>
      </c>
      <c r="J962" s="143">
        <f>L962-I962</f>
        <v>0</v>
      </c>
      <c r="K962" s="143"/>
      <c r="L962" s="172">
        <f t="shared" si="499"/>
        <v>0</v>
      </c>
      <c r="M962" s="321"/>
      <c r="N962" s="322"/>
      <c r="O962" s="323"/>
    </row>
    <row r="963" spans="1:15">
      <c r="B963" s="129" t="s">
        <v>65</v>
      </c>
      <c r="C963" s="106" t="s">
        <v>13</v>
      </c>
      <c r="D963" s="506"/>
      <c r="E963" s="507"/>
      <c r="F963" s="144"/>
      <c r="G963" s="145"/>
      <c r="H963" s="146"/>
      <c r="I963" s="144">
        <f t="shared" ref="I963" si="500">SUM(I964:I966)</f>
        <v>120000</v>
      </c>
      <c r="J963" s="144">
        <f>SUM(J964:J966)</f>
        <v>-120000</v>
      </c>
      <c r="K963" s="144"/>
      <c r="L963" s="170">
        <f t="shared" ref="L963" si="501">SUM(L964:L966)</f>
        <v>0</v>
      </c>
      <c r="M963" s="342"/>
      <c r="N963" s="343"/>
      <c r="O963" s="344"/>
    </row>
    <row r="964" spans="1:15">
      <c r="B964" s="69"/>
      <c r="C964" s="211" t="s">
        <v>416</v>
      </c>
      <c r="D964" s="487"/>
      <c r="E964" s="488"/>
      <c r="F964" s="197">
        <v>3000</v>
      </c>
      <c r="G964" s="198">
        <v>20</v>
      </c>
      <c r="H964" s="199">
        <v>2</v>
      </c>
      <c r="I964" s="165">
        <f t="shared" ref="I964:I966" si="502">F964*G964*H964</f>
        <v>120000</v>
      </c>
      <c r="J964" s="165">
        <f>L964-I964</f>
        <v>-120000</v>
      </c>
      <c r="K964" s="165"/>
      <c r="L964" s="177">
        <f>M964*N964*O964</f>
        <v>0</v>
      </c>
      <c r="M964" s="336"/>
      <c r="N964" s="337">
        <f>H915</f>
        <v>20</v>
      </c>
      <c r="O964" s="338">
        <f>I915</f>
        <v>2</v>
      </c>
    </row>
    <row r="965" spans="1:15">
      <c r="B965" s="69"/>
      <c r="C965" s="70" t="s">
        <v>34</v>
      </c>
      <c r="D965" s="465"/>
      <c r="E965" s="484"/>
      <c r="F965" s="185"/>
      <c r="G965" s="186"/>
      <c r="H965" s="187"/>
      <c r="I965" s="142">
        <f t="shared" si="502"/>
        <v>0</v>
      </c>
      <c r="J965" s="142">
        <f>L965-I965</f>
        <v>0</v>
      </c>
      <c r="K965" s="142"/>
      <c r="L965" s="177">
        <f t="shared" ref="L965:L966" si="503">M965*N965*O965</f>
        <v>0</v>
      </c>
      <c r="M965" s="336"/>
      <c r="N965" s="319">
        <f>H915</f>
        <v>20</v>
      </c>
      <c r="O965" s="320">
        <f>I915</f>
        <v>2</v>
      </c>
    </row>
    <row r="966" spans="1:15" ht="14.25" thickBot="1">
      <c r="B966" s="71"/>
      <c r="C966" s="72"/>
      <c r="D966" s="480"/>
      <c r="E966" s="485"/>
      <c r="F966" s="188"/>
      <c r="G966" s="189"/>
      <c r="H966" s="190"/>
      <c r="I966" s="143">
        <f t="shared" si="502"/>
        <v>0</v>
      </c>
      <c r="J966" s="143">
        <f>L966-I966</f>
        <v>0</v>
      </c>
      <c r="K966" s="143"/>
      <c r="L966" s="177">
        <f t="shared" si="503"/>
        <v>0</v>
      </c>
      <c r="M966" s="321"/>
      <c r="N966" s="322"/>
      <c r="O966" s="323"/>
    </row>
    <row r="967" spans="1:15">
      <c r="B967" s="105" t="s">
        <v>66</v>
      </c>
      <c r="C967" s="107" t="s">
        <v>13</v>
      </c>
      <c r="D967" s="482">
        <f>I967/(I928+I929+I932+I936+I945+I954+I955+I959+I963)</f>
        <v>7.0198660963659287E-2</v>
      </c>
      <c r="E967" s="483"/>
      <c r="F967" s="147"/>
      <c r="G967" s="148"/>
      <c r="H967" s="149"/>
      <c r="I967" s="147">
        <f t="shared" ref="I967" si="504">SUM(I968:I970)</f>
        <v>1126000</v>
      </c>
      <c r="J967" s="147">
        <f>SUM(J968:J970)</f>
        <v>-1126000</v>
      </c>
      <c r="K967" s="147"/>
      <c r="L967" s="171">
        <f t="shared" ref="L967" si="505">SUM(L968:L970)</f>
        <v>0</v>
      </c>
      <c r="M967" s="315"/>
      <c r="N967" s="316"/>
      <c r="O967" s="317"/>
    </row>
    <row r="968" spans="1:15" ht="16.5" customHeight="1">
      <c r="B968" s="496" t="s">
        <v>79</v>
      </c>
      <c r="C968" s="70" t="s">
        <v>27</v>
      </c>
      <c r="D968" s="465"/>
      <c r="E968" s="484"/>
      <c r="F968" s="185">
        <v>33000</v>
      </c>
      <c r="G968" s="186">
        <v>1</v>
      </c>
      <c r="H968" s="187">
        <v>2</v>
      </c>
      <c r="I968" s="142">
        <f t="shared" ref="I968:I970" si="506">F968*G968*H968</f>
        <v>66000</v>
      </c>
      <c r="J968" s="142">
        <f>L968-I968</f>
        <v>-66000</v>
      </c>
      <c r="K968" s="142"/>
      <c r="L968" s="172">
        <f>M968*N968*O968</f>
        <v>0</v>
      </c>
      <c r="M968" s="318"/>
      <c r="N968" s="319">
        <f>H915</f>
        <v>20</v>
      </c>
      <c r="O968" s="320">
        <f>I915</f>
        <v>2</v>
      </c>
    </row>
    <row r="969" spans="1:15">
      <c r="B969" s="496"/>
      <c r="C969" s="70" t="s">
        <v>30</v>
      </c>
      <c r="D969" s="465"/>
      <c r="E969" s="484"/>
      <c r="F969" s="185">
        <v>30000</v>
      </c>
      <c r="G969" s="186">
        <v>1</v>
      </c>
      <c r="H969" s="187">
        <v>2</v>
      </c>
      <c r="I969" s="142">
        <f t="shared" si="506"/>
        <v>60000</v>
      </c>
      <c r="J969" s="142">
        <f>L969-I969</f>
        <v>-60000</v>
      </c>
      <c r="K969" s="142"/>
      <c r="L969" s="172">
        <f t="shared" ref="L969:L970" si="507">M969*N969*O969</f>
        <v>0</v>
      </c>
      <c r="M969" s="318"/>
      <c r="N969" s="319">
        <f>H915</f>
        <v>20</v>
      </c>
      <c r="O969" s="320">
        <f>I915</f>
        <v>2</v>
      </c>
    </row>
    <row r="970" spans="1:15" ht="19.5" customHeight="1" thickBot="1">
      <c r="B970" s="497"/>
      <c r="C970" s="72" t="s">
        <v>33</v>
      </c>
      <c r="D970" s="480"/>
      <c r="E970" s="485"/>
      <c r="F970" s="188">
        <v>500000</v>
      </c>
      <c r="G970" s="189">
        <v>1</v>
      </c>
      <c r="H970" s="190">
        <v>2</v>
      </c>
      <c r="I970" s="143">
        <f t="shared" si="506"/>
        <v>1000000</v>
      </c>
      <c r="J970" s="143">
        <f>L970-I970</f>
        <v>-1000000</v>
      </c>
      <c r="K970" s="143"/>
      <c r="L970" s="172">
        <f t="shared" si="507"/>
        <v>0</v>
      </c>
      <c r="M970" s="321"/>
      <c r="N970" s="322"/>
      <c r="O970" s="323"/>
    </row>
    <row r="971" spans="1:15" ht="18" customHeight="1">
      <c r="B971" s="124" t="s">
        <v>412</v>
      </c>
      <c r="C971" s="125" t="s">
        <v>23</v>
      </c>
      <c r="D971" s="510"/>
      <c r="E971" s="511"/>
      <c r="F971" s="126"/>
      <c r="G971" s="127"/>
      <c r="H971" s="128"/>
      <c r="I971" s="126">
        <f>SUM(I972:I975)</f>
        <v>1300000</v>
      </c>
      <c r="J971" s="126">
        <f>SUM(J972:J975)</f>
        <v>-1300000</v>
      </c>
      <c r="K971" s="126"/>
      <c r="L971" s="178">
        <f>SUM(L972:L975)</f>
        <v>0</v>
      </c>
      <c r="M971" s="345"/>
      <c r="N971" s="346"/>
      <c r="O971" s="347"/>
    </row>
    <row r="972" spans="1:15">
      <c r="A972" t="str">
        <f>B915&amp;"식비"</f>
        <v>15식비</v>
      </c>
      <c r="B972" s="111"/>
      <c r="C972" s="110" t="s">
        <v>67</v>
      </c>
      <c r="D972" s="487"/>
      <c r="E972" s="488"/>
      <c r="F972" s="197">
        <v>15000</v>
      </c>
      <c r="G972" s="198">
        <v>20</v>
      </c>
      <c r="H972" s="199">
        <v>2</v>
      </c>
      <c r="I972" s="161">
        <f t="shared" ref="I972:I975" si="508">F972*G972*H972</f>
        <v>600000</v>
      </c>
      <c r="J972" s="161">
        <f>L972-I972</f>
        <v>-600000</v>
      </c>
      <c r="K972" s="161"/>
      <c r="L972" s="175">
        <f>M972*N972*O972</f>
        <v>0</v>
      </c>
      <c r="M972" s="336"/>
      <c r="N972" s="337">
        <f>H915</f>
        <v>20</v>
      </c>
      <c r="O972" s="338">
        <f>I915</f>
        <v>2</v>
      </c>
    </row>
    <row r="973" spans="1:15">
      <c r="A973" t="str">
        <f>B915&amp;"숙박비"</f>
        <v>15숙박비</v>
      </c>
      <c r="B973" s="111"/>
      <c r="C973" s="112" t="s">
        <v>80</v>
      </c>
      <c r="D973" s="465"/>
      <c r="E973" s="484"/>
      <c r="F973" s="191"/>
      <c r="G973" s="192"/>
      <c r="H973" s="193"/>
      <c r="I973" s="166">
        <f t="shared" si="508"/>
        <v>0</v>
      </c>
      <c r="J973" s="166">
        <f>L973-I973</f>
        <v>0</v>
      </c>
      <c r="K973" s="166"/>
      <c r="L973" s="175">
        <f t="shared" ref="L973:L975" si="509">M973*N973*O973</f>
        <v>0</v>
      </c>
      <c r="M973" s="324"/>
      <c r="N973" s="325"/>
      <c r="O973" s="326"/>
    </row>
    <row r="974" spans="1:15">
      <c r="A974" t="str">
        <f>B915&amp;"수당"</f>
        <v>15수당</v>
      </c>
      <c r="B974" s="111"/>
      <c r="C974" s="112" t="s">
        <v>20</v>
      </c>
      <c r="D974" s="203"/>
      <c r="E974" s="204"/>
      <c r="F974" s="191">
        <v>300000</v>
      </c>
      <c r="G974" s="192">
        <v>1</v>
      </c>
      <c r="H974" s="193">
        <v>1</v>
      </c>
      <c r="I974" s="166">
        <f t="shared" si="508"/>
        <v>300000</v>
      </c>
      <c r="J974" s="166">
        <f>L974-I974</f>
        <v>-300000</v>
      </c>
      <c r="K974" s="166"/>
      <c r="L974" s="175">
        <f t="shared" si="509"/>
        <v>0</v>
      </c>
      <c r="M974" s="324"/>
      <c r="N974" s="325"/>
      <c r="O974" s="326"/>
    </row>
    <row r="975" spans="1:15" ht="14.25" thickBot="1">
      <c r="A975" t="str">
        <f>B915&amp;"임금"</f>
        <v>15임금</v>
      </c>
      <c r="B975" s="113"/>
      <c r="C975" s="114" t="s">
        <v>81</v>
      </c>
      <c r="D975" s="480"/>
      <c r="E975" s="485"/>
      <c r="F975" s="188">
        <v>400000</v>
      </c>
      <c r="G975" s="189">
        <v>1</v>
      </c>
      <c r="H975" s="190">
        <v>1</v>
      </c>
      <c r="I975" s="167">
        <f t="shared" si="508"/>
        <v>400000</v>
      </c>
      <c r="J975" s="167">
        <f>L975-I975</f>
        <v>-400000</v>
      </c>
      <c r="K975" s="167"/>
      <c r="L975" s="179">
        <f t="shared" si="509"/>
        <v>0</v>
      </c>
      <c r="M975" s="321"/>
      <c r="N975" s="322">
        <f>H915</f>
        <v>20</v>
      </c>
      <c r="O975" s="323">
        <f>I915</f>
        <v>2</v>
      </c>
    </row>
    <row r="976" spans="1:15" ht="37.9" customHeight="1">
      <c r="B976" s="362" t="s">
        <v>533</v>
      </c>
      <c r="C976" s="363" t="s">
        <v>532</v>
      </c>
      <c r="D976" s="362"/>
      <c r="E976" s="362" t="s">
        <v>529</v>
      </c>
      <c r="F976" s="362"/>
      <c r="G976" s="362" t="s">
        <v>528</v>
      </c>
      <c r="H976" s="362"/>
      <c r="I976" s="362" t="s">
        <v>534</v>
      </c>
      <c r="J976" s="362"/>
      <c r="K976" s="362" t="s">
        <v>535</v>
      </c>
      <c r="L976" s="362"/>
    </row>
    <row r="977" spans="1:15" ht="37.9" customHeight="1">
      <c r="B977" s="362" t="s">
        <v>533</v>
      </c>
      <c r="C977" s="363" t="s">
        <v>532</v>
      </c>
      <c r="D977" s="362"/>
      <c r="E977" s="362" t="s">
        <v>529</v>
      </c>
      <c r="F977" s="362"/>
      <c r="G977" s="362" t="s">
        <v>528</v>
      </c>
      <c r="H977" s="362"/>
      <c r="I977" s="362" t="s">
        <v>534</v>
      </c>
      <c r="J977" s="362"/>
      <c r="K977" s="362" t="s">
        <v>535</v>
      </c>
      <c r="L977" s="362"/>
    </row>
    <row r="978" spans="1:15" ht="37.9" customHeight="1" thickBot="1">
      <c r="B978" s="362" t="s">
        <v>533</v>
      </c>
      <c r="C978" s="363" t="s">
        <v>532</v>
      </c>
      <c r="D978" s="362"/>
      <c r="E978" s="362"/>
      <c r="F978" s="362"/>
      <c r="G978" s="362"/>
      <c r="H978" s="362"/>
      <c r="I978" s="362"/>
      <c r="J978" s="362"/>
      <c r="K978" s="362"/>
    </row>
    <row r="979" spans="1:15" ht="33.75" customHeight="1">
      <c r="B979" s="123" t="s">
        <v>68</v>
      </c>
      <c r="C979" s="515" t="s">
        <v>42</v>
      </c>
      <c r="D979" s="515"/>
      <c r="E979" s="96" t="s">
        <v>409</v>
      </c>
      <c r="F979" s="96" t="s">
        <v>43</v>
      </c>
      <c r="G979" s="96" t="s">
        <v>44</v>
      </c>
      <c r="H979" s="96" t="s">
        <v>45</v>
      </c>
      <c r="I979" s="96" t="s">
        <v>46</v>
      </c>
      <c r="J979" s="96" t="s">
        <v>47</v>
      </c>
      <c r="K979" s="135"/>
      <c r="L979" s="65"/>
    </row>
    <row r="980" spans="1:15" ht="24.75" customHeight="1" thickBot="1">
      <c r="B980" s="288">
        <f>B915+1</f>
        <v>16</v>
      </c>
      <c r="C980" s="516" t="s">
        <v>419</v>
      </c>
      <c r="D980" s="516"/>
      <c r="E980" s="141" t="s">
        <v>410</v>
      </c>
      <c r="F980" s="141">
        <v>3</v>
      </c>
      <c r="G980" s="215">
        <v>30</v>
      </c>
      <c r="H980" s="141">
        <v>20</v>
      </c>
      <c r="I980" s="141">
        <v>2</v>
      </c>
      <c r="J980" s="104">
        <f>H980*I980</f>
        <v>40</v>
      </c>
      <c r="K980" s="136"/>
      <c r="L980" s="66"/>
    </row>
    <row r="981" spans="1:15" ht="14.25" thickBot="1">
      <c r="B981" s="64"/>
      <c r="C981" s="64"/>
      <c r="D981" s="64"/>
      <c r="E981" s="64"/>
      <c r="F981" s="64"/>
      <c r="G981" s="64"/>
      <c r="H981" s="64"/>
      <c r="I981" s="64"/>
      <c r="J981" s="64"/>
      <c r="K981" s="137"/>
      <c r="L981" s="64"/>
    </row>
    <row r="982" spans="1:15" ht="18.75" customHeight="1">
      <c r="B982" s="504" t="s">
        <v>78</v>
      </c>
      <c r="C982" s="505"/>
      <c r="D982" s="505"/>
      <c r="E982" s="463" t="s">
        <v>404</v>
      </c>
      <c r="F982" s="505"/>
      <c r="G982" s="498" t="s">
        <v>82</v>
      </c>
      <c r="H982" s="463" t="s">
        <v>405</v>
      </c>
      <c r="I982" s="463" t="s">
        <v>406</v>
      </c>
      <c r="J982" s="459" t="s">
        <v>403</v>
      </c>
      <c r="K982" s="138"/>
      <c r="L982" s="64"/>
    </row>
    <row r="983" spans="1:15" ht="47.25" customHeight="1">
      <c r="B983" s="97" t="s">
        <v>22</v>
      </c>
      <c r="C983" s="98" t="s">
        <v>23</v>
      </c>
      <c r="D983" s="216" t="s">
        <v>420</v>
      </c>
      <c r="E983" s="464"/>
      <c r="F983" s="464"/>
      <c r="G983" s="499"/>
      <c r="H983" s="464"/>
      <c r="I983" s="464"/>
      <c r="J983" s="460"/>
      <c r="K983" s="139"/>
      <c r="L983" s="64"/>
    </row>
    <row r="984" spans="1:15" ht="18" customHeight="1">
      <c r="B984" s="67" t="s">
        <v>23</v>
      </c>
      <c r="C984" s="121">
        <f>SUM(C985:C986)</f>
        <v>0</v>
      </c>
      <c r="D984" s="502">
        <f>ROUNDDOWN(C985/G980/J980,0)</f>
        <v>0</v>
      </c>
      <c r="E984" s="469" t="s">
        <v>438</v>
      </c>
      <c r="F984" s="469"/>
      <c r="G984" s="469">
        <v>6</v>
      </c>
      <c r="H984" s="471">
        <v>190306</v>
      </c>
      <c r="I984" s="474">
        <v>6850</v>
      </c>
      <c r="J984" s="461">
        <f>D984/I984</f>
        <v>0</v>
      </c>
      <c r="K984" s="140"/>
      <c r="L984" s="64"/>
    </row>
    <row r="985" spans="1:15" ht="18" customHeight="1">
      <c r="B985" s="67" t="s">
        <v>415</v>
      </c>
      <c r="C985" s="121">
        <f>L992</f>
        <v>0</v>
      </c>
      <c r="D985" s="502"/>
      <c r="E985" s="469"/>
      <c r="F985" s="469"/>
      <c r="G985" s="469"/>
      <c r="H985" s="472"/>
      <c r="I985" s="474"/>
      <c r="J985" s="461"/>
      <c r="K985" s="140"/>
      <c r="L985" s="64"/>
    </row>
    <row r="986" spans="1:15" ht="18" customHeight="1" thickBot="1">
      <c r="B986" s="68" t="s">
        <v>414</v>
      </c>
      <c r="C986" s="122">
        <f>L1036</f>
        <v>0</v>
      </c>
      <c r="D986" s="503"/>
      <c r="E986" s="470"/>
      <c r="F986" s="470"/>
      <c r="G986" s="470"/>
      <c r="H986" s="473"/>
      <c r="I986" s="475"/>
      <c r="J986" s="462"/>
      <c r="K986" s="140"/>
      <c r="L986" s="64"/>
    </row>
    <row r="987" spans="1:15" ht="18" customHeight="1">
      <c r="B987" s="180"/>
      <c r="C987" s="205"/>
      <c r="D987" s="206"/>
      <c r="E987" s="181"/>
      <c r="F987" s="181"/>
      <c r="G987" s="181"/>
      <c r="H987" s="183"/>
      <c r="I987" s="184"/>
      <c r="J987" s="207"/>
      <c r="K987" s="182"/>
      <c r="L987" s="64"/>
    </row>
    <row r="988" spans="1:15" ht="14.25" thickBot="1">
      <c r="B988" s="64"/>
      <c r="C988" s="64"/>
      <c r="D988" s="64"/>
      <c r="E988" s="64"/>
      <c r="F988" s="64"/>
      <c r="G988" s="64"/>
      <c r="H988" s="64"/>
      <c r="I988" s="64"/>
      <c r="J988" s="64"/>
      <c r="K988" s="64"/>
      <c r="L988" s="64"/>
    </row>
    <row r="989" spans="1:15" ht="19.5" customHeight="1" thickBot="1">
      <c r="B989" s="64"/>
      <c r="C989" s="64"/>
      <c r="D989" s="64"/>
      <c r="E989" s="64"/>
      <c r="F989" s="289" t="s">
        <v>74</v>
      </c>
      <c r="G989" s="290"/>
      <c r="H989" s="290"/>
      <c r="I989" s="292"/>
      <c r="J989" s="293" t="s">
        <v>35</v>
      </c>
      <c r="K989" s="294"/>
      <c r="L989" s="295" t="s">
        <v>76</v>
      </c>
      <c r="M989" s="310"/>
      <c r="N989" s="310"/>
      <c r="O989" s="115"/>
    </row>
    <row r="990" spans="1:15" ht="18.75" customHeight="1" thickBot="1">
      <c r="B990" s="75" t="s">
        <v>31</v>
      </c>
      <c r="C990" s="76" t="s">
        <v>50</v>
      </c>
      <c r="D990" s="467" t="s">
        <v>51</v>
      </c>
      <c r="E990" s="468"/>
      <c r="F990" s="75" t="s">
        <v>52</v>
      </c>
      <c r="G990" s="76" t="s">
        <v>53</v>
      </c>
      <c r="H990" s="77" t="s">
        <v>21</v>
      </c>
      <c r="I990" s="75" t="s">
        <v>48</v>
      </c>
      <c r="J990" s="132" t="s">
        <v>407</v>
      </c>
      <c r="K990" s="296" t="s">
        <v>408</v>
      </c>
      <c r="L990" s="295" t="s">
        <v>48</v>
      </c>
      <c r="M990" s="295" t="s">
        <v>52</v>
      </c>
      <c r="N990" s="295" t="s">
        <v>53</v>
      </c>
      <c r="O990" s="295" t="s">
        <v>21</v>
      </c>
    </row>
    <row r="991" spans="1:15" ht="21" customHeight="1" thickBot="1">
      <c r="B991" s="78" t="s">
        <v>23</v>
      </c>
      <c r="C991" s="79"/>
      <c r="D991" s="467"/>
      <c r="E991" s="468"/>
      <c r="F991" s="80"/>
      <c r="G991" s="81"/>
      <c r="H991" s="82"/>
      <c r="I991" s="83">
        <f>I992+I1036</f>
        <v>18466192</v>
      </c>
      <c r="J991" s="133"/>
      <c r="K991" s="133"/>
      <c r="L991" s="168">
        <f>L992+L1036</f>
        <v>0</v>
      </c>
      <c r="M991" s="80"/>
      <c r="N991" s="81"/>
      <c r="O991" s="82"/>
    </row>
    <row r="992" spans="1:15" ht="21.75" customHeight="1" thickBot="1">
      <c r="A992" t="str">
        <f>B980&amp;"훈련비"</f>
        <v>16훈련비</v>
      </c>
      <c r="B992" s="99" t="s">
        <v>413</v>
      </c>
      <c r="C992" s="100" t="s">
        <v>23</v>
      </c>
      <c r="D992" s="500"/>
      <c r="E992" s="501"/>
      <c r="F992" s="101"/>
      <c r="G992" s="102"/>
      <c r="H992" s="103"/>
      <c r="I992" s="101">
        <f>I993+I994+I997+I1001+I1010+I1019+I1020+I1024+I1028+I1032</f>
        <v>17166192</v>
      </c>
      <c r="J992" s="101">
        <f>J993+J994+J997+J1001+J1010+J1019+J1020+J1024+J1028+J1032</f>
        <v>-17166192</v>
      </c>
      <c r="K992" s="101"/>
      <c r="L992" s="169">
        <f>L993+L994+L997+L1001+L1010+L1019+L1020+L1024+L1028+L1032</f>
        <v>0</v>
      </c>
      <c r="M992" s="101"/>
      <c r="N992" s="102"/>
      <c r="O992" s="311"/>
    </row>
    <row r="993" spans="2:15" ht="14.25" thickBot="1">
      <c r="B993" s="105" t="s">
        <v>54</v>
      </c>
      <c r="C993" s="106" t="s">
        <v>13</v>
      </c>
      <c r="D993" s="476" t="s">
        <v>54</v>
      </c>
      <c r="E993" s="477"/>
      <c r="F993" s="280">
        <v>12506</v>
      </c>
      <c r="G993" s="281">
        <v>16</v>
      </c>
      <c r="H993" s="282">
        <v>2</v>
      </c>
      <c r="I993" s="144">
        <f>F993*G993*H993</f>
        <v>400192</v>
      </c>
      <c r="J993" s="144">
        <f>L993-I993</f>
        <v>-400192</v>
      </c>
      <c r="K993" s="144"/>
      <c r="L993" s="170">
        <f>M993*N993*O993</f>
        <v>0</v>
      </c>
      <c r="M993" s="312"/>
      <c r="N993" s="313">
        <v>30</v>
      </c>
      <c r="O993" s="314">
        <f>I980</f>
        <v>2</v>
      </c>
    </row>
    <row r="994" spans="2:15">
      <c r="B994" s="105" t="s">
        <v>55</v>
      </c>
      <c r="C994" s="107" t="s">
        <v>13</v>
      </c>
      <c r="D994" s="478"/>
      <c r="E994" s="479"/>
      <c r="F994" s="147"/>
      <c r="G994" s="148"/>
      <c r="H994" s="149"/>
      <c r="I994" s="147">
        <f t="shared" ref="I994" si="510">SUM(I995:I996)</f>
        <v>0</v>
      </c>
      <c r="J994" s="147">
        <f>SUM(J995:J996)</f>
        <v>0</v>
      </c>
      <c r="K994" s="147"/>
      <c r="L994" s="171">
        <f t="shared" ref="L994" si="511">SUM(L995:L996)</f>
        <v>0</v>
      </c>
      <c r="M994" s="315"/>
      <c r="N994" s="316"/>
      <c r="O994" s="317"/>
    </row>
    <row r="995" spans="2:15">
      <c r="B995" s="69"/>
      <c r="C995" s="70" t="s">
        <v>56</v>
      </c>
      <c r="D995" s="465"/>
      <c r="E995" s="466"/>
      <c r="F995" s="185"/>
      <c r="G995" s="186"/>
      <c r="H995" s="187"/>
      <c r="I995" s="142">
        <f>F995*G995*H995</f>
        <v>0</v>
      </c>
      <c r="J995" s="142">
        <f>L995-I995</f>
        <v>0</v>
      </c>
      <c r="K995" s="142"/>
      <c r="L995" s="172">
        <f>M995*N995*O995</f>
        <v>0</v>
      </c>
      <c r="M995" s="318"/>
      <c r="N995" s="319"/>
      <c r="O995" s="320"/>
    </row>
    <row r="996" spans="2:15" ht="14.25" thickBot="1">
      <c r="B996" s="71"/>
      <c r="C996" s="72"/>
      <c r="D996" s="480"/>
      <c r="E996" s="481"/>
      <c r="F996" s="188"/>
      <c r="G996" s="189"/>
      <c r="H996" s="190"/>
      <c r="I996" s="143">
        <f>F996*G996*H996</f>
        <v>0</v>
      </c>
      <c r="J996" s="143">
        <f>L996-I996</f>
        <v>0</v>
      </c>
      <c r="K996" s="143"/>
      <c r="L996" s="172">
        <f>M996*N996*O996</f>
        <v>0</v>
      </c>
      <c r="M996" s="321"/>
      <c r="N996" s="322"/>
      <c r="O996" s="323"/>
    </row>
    <row r="997" spans="2:15">
      <c r="B997" s="105" t="s">
        <v>57</v>
      </c>
      <c r="C997" s="107" t="s">
        <v>13</v>
      </c>
      <c r="D997" s="478"/>
      <c r="E997" s="479"/>
      <c r="F997" s="147"/>
      <c r="G997" s="148"/>
      <c r="H997" s="149"/>
      <c r="I997" s="147">
        <f t="shared" ref="I997" si="512">SUM(I998:I1000)</f>
        <v>1800000</v>
      </c>
      <c r="J997" s="147">
        <f>SUM(J998:J1000)</f>
        <v>-1800000</v>
      </c>
      <c r="K997" s="147"/>
      <c r="L997" s="171">
        <f t="shared" ref="L997" si="513">SUM(L998:L1000)</f>
        <v>0</v>
      </c>
      <c r="M997" s="315"/>
      <c r="N997" s="316"/>
      <c r="O997" s="317"/>
    </row>
    <row r="998" spans="2:15">
      <c r="B998" s="69"/>
      <c r="C998" s="70" t="s">
        <v>56</v>
      </c>
      <c r="D998" s="465"/>
      <c r="E998" s="466"/>
      <c r="F998" s="185">
        <v>900000</v>
      </c>
      <c r="G998" s="186">
        <v>1</v>
      </c>
      <c r="H998" s="187">
        <v>2</v>
      </c>
      <c r="I998" s="142">
        <f t="shared" ref="I998:I1000" si="514">F998*G998*H998</f>
        <v>1800000</v>
      </c>
      <c r="J998" s="142">
        <f>L998-I998</f>
        <v>-1800000</v>
      </c>
      <c r="K998" s="142"/>
      <c r="L998" s="172">
        <f>M998*N998*O998</f>
        <v>0</v>
      </c>
      <c r="M998" s="318"/>
      <c r="N998" s="319"/>
      <c r="O998" s="320"/>
    </row>
    <row r="999" spans="2:15">
      <c r="B999" s="69"/>
      <c r="C999" s="70"/>
      <c r="D999" s="465"/>
      <c r="E999" s="466"/>
      <c r="F999" s="185"/>
      <c r="G999" s="186"/>
      <c r="H999" s="187"/>
      <c r="I999" s="142">
        <f t="shared" si="514"/>
        <v>0</v>
      </c>
      <c r="J999" s="142">
        <f>L999-I999</f>
        <v>0</v>
      </c>
      <c r="K999" s="142"/>
      <c r="L999" s="172">
        <f t="shared" ref="L999:L1000" si="515">M999*N999*O999</f>
        <v>0</v>
      </c>
      <c r="M999" s="318"/>
      <c r="N999" s="319"/>
      <c r="O999" s="320"/>
    </row>
    <row r="1000" spans="2:15" ht="14.25" thickBot="1">
      <c r="B1000" s="71"/>
      <c r="C1000" s="72"/>
      <c r="D1000" s="480"/>
      <c r="E1000" s="481"/>
      <c r="F1000" s="191"/>
      <c r="G1000" s="192"/>
      <c r="H1000" s="193"/>
      <c r="I1000" s="143">
        <f t="shared" si="514"/>
        <v>0</v>
      </c>
      <c r="J1000" s="143">
        <f>L1000-I1000</f>
        <v>0</v>
      </c>
      <c r="K1000" s="143"/>
      <c r="L1000" s="172">
        <f t="shared" si="515"/>
        <v>0</v>
      </c>
      <c r="M1000" s="324"/>
      <c r="N1000" s="325"/>
      <c r="O1000" s="326"/>
    </row>
    <row r="1001" spans="2:15">
      <c r="B1001" s="105" t="s">
        <v>24</v>
      </c>
      <c r="C1001" s="108" t="s">
        <v>13</v>
      </c>
      <c r="D1001" s="506"/>
      <c r="E1001" s="512"/>
      <c r="F1001" s="151"/>
      <c r="G1001" s="152"/>
      <c r="H1001" s="153"/>
      <c r="I1001" s="151">
        <f>I1002+I1006</f>
        <v>10000000</v>
      </c>
      <c r="J1001" s="151">
        <f>J1002+J1006</f>
        <v>-10000000</v>
      </c>
      <c r="K1001" s="151"/>
      <c r="L1001" s="173">
        <f>L1002+L1006</f>
        <v>0</v>
      </c>
      <c r="M1001" s="327"/>
      <c r="N1001" s="328"/>
      <c r="O1001" s="329"/>
    </row>
    <row r="1002" spans="2:15">
      <c r="B1002" s="73" t="s">
        <v>58</v>
      </c>
      <c r="C1002" s="109" t="s">
        <v>13</v>
      </c>
      <c r="D1002" s="513"/>
      <c r="E1002" s="514"/>
      <c r="F1002" s="154"/>
      <c r="G1002" s="155"/>
      <c r="H1002" s="156"/>
      <c r="I1002" s="154">
        <f t="shared" ref="I1002" si="516">SUM(I1003:I1005)</f>
        <v>2000000</v>
      </c>
      <c r="J1002" s="154">
        <f>SUM(J1003:J1005)</f>
        <v>-2000000</v>
      </c>
      <c r="K1002" s="154"/>
      <c r="L1002" s="174">
        <f>SUM(L1003:L1005)</f>
        <v>0</v>
      </c>
      <c r="M1002" s="330"/>
      <c r="N1002" s="331"/>
      <c r="O1002" s="332"/>
    </row>
    <row r="1003" spans="2:15">
      <c r="B1003" s="69"/>
      <c r="C1003" s="194" t="s">
        <v>417</v>
      </c>
      <c r="D1003" s="465" t="s">
        <v>83</v>
      </c>
      <c r="E1003" s="466"/>
      <c r="F1003" s="185">
        <v>100000</v>
      </c>
      <c r="G1003" s="186">
        <v>10</v>
      </c>
      <c r="H1003" s="187">
        <v>2</v>
      </c>
      <c r="I1003" s="142">
        <f t="shared" ref="I1003:I1005" si="517">F1003*G1003*H1003</f>
        <v>2000000</v>
      </c>
      <c r="J1003" s="142">
        <f>L1003-I1003</f>
        <v>-2000000</v>
      </c>
      <c r="K1003" s="142"/>
      <c r="L1003" s="172">
        <f>M1003*N1003*O1003</f>
        <v>0</v>
      </c>
      <c r="M1003" s="318"/>
      <c r="N1003" s="319"/>
      <c r="O1003" s="320"/>
    </row>
    <row r="1004" spans="2:15">
      <c r="B1004" s="69"/>
      <c r="C1004" s="194" t="s">
        <v>59</v>
      </c>
      <c r="D1004" s="465" t="s">
        <v>84</v>
      </c>
      <c r="E1004" s="466"/>
      <c r="F1004" s="185"/>
      <c r="G1004" s="186"/>
      <c r="H1004" s="187"/>
      <c r="I1004" s="142">
        <f t="shared" si="517"/>
        <v>0</v>
      </c>
      <c r="J1004" s="142">
        <f>L1004-I1004</f>
        <v>0</v>
      </c>
      <c r="K1004" s="142"/>
      <c r="L1004" s="172">
        <f t="shared" ref="L1004:L1005" si="518">M1004*N1004*O1004</f>
        <v>0</v>
      </c>
      <c r="M1004" s="318"/>
      <c r="N1004" s="319"/>
      <c r="O1004" s="320"/>
    </row>
    <row r="1005" spans="2:15" ht="14.25" thickBot="1">
      <c r="B1005" s="74"/>
      <c r="C1005" s="195" t="s">
        <v>59</v>
      </c>
      <c r="D1005" s="517" t="s">
        <v>85</v>
      </c>
      <c r="E1005" s="518"/>
      <c r="F1005" s="191"/>
      <c r="G1005" s="192"/>
      <c r="H1005" s="193"/>
      <c r="I1005" s="157">
        <f t="shared" si="517"/>
        <v>0</v>
      </c>
      <c r="J1005" s="157">
        <f>L1005-I1005</f>
        <v>0</v>
      </c>
      <c r="K1005" s="157"/>
      <c r="L1005" s="172">
        <f t="shared" si="518"/>
        <v>0</v>
      </c>
      <c r="M1005" s="324"/>
      <c r="N1005" s="325"/>
      <c r="O1005" s="326"/>
    </row>
    <row r="1006" spans="2:15">
      <c r="B1006" s="69" t="s">
        <v>60</v>
      </c>
      <c r="C1006" s="110" t="s">
        <v>13</v>
      </c>
      <c r="D1006" s="513"/>
      <c r="E1006" s="514"/>
      <c r="F1006" s="158"/>
      <c r="G1006" s="159"/>
      <c r="H1006" s="160"/>
      <c r="I1006" s="161">
        <f t="shared" ref="I1006" si="519">SUM(I1007:I1009)</f>
        <v>8000000</v>
      </c>
      <c r="J1006" s="161">
        <f>SUM(J1007:J1009)</f>
        <v>-8000000</v>
      </c>
      <c r="K1006" s="161"/>
      <c r="L1006" s="175">
        <f>SUM(L1007:L1009)</f>
        <v>0</v>
      </c>
      <c r="M1006" s="330"/>
      <c r="N1006" s="331"/>
      <c r="O1006" s="332"/>
    </row>
    <row r="1007" spans="2:15">
      <c r="B1007" s="69"/>
      <c r="C1007" s="194" t="s">
        <v>418</v>
      </c>
      <c r="D1007" s="465" t="s">
        <v>83</v>
      </c>
      <c r="E1007" s="466"/>
      <c r="F1007" s="185">
        <v>200000</v>
      </c>
      <c r="G1007" s="186">
        <v>20</v>
      </c>
      <c r="H1007" s="187">
        <v>2</v>
      </c>
      <c r="I1007" s="142">
        <f t="shared" ref="I1007:I1009" si="520">F1007*G1007*H1007</f>
        <v>8000000</v>
      </c>
      <c r="J1007" s="142">
        <f>L1007-I1007</f>
        <v>-8000000</v>
      </c>
      <c r="K1007" s="142"/>
      <c r="L1007" s="172">
        <f>M1007*N1007*O1007</f>
        <v>0</v>
      </c>
      <c r="M1007" s="318"/>
      <c r="N1007" s="319">
        <f>G980</f>
        <v>30</v>
      </c>
      <c r="O1007" s="320">
        <f>I980</f>
        <v>2</v>
      </c>
    </row>
    <row r="1008" spans="2:15">
      <c r="B1008" s="69"/>
      <c r="C1008" s="194" t="s">
        <v>59</v>
      </c>
      <c r="D1008" s="465" t="s">
        <v>84</v>
      </c>
      <c r="E1008" s="466"/>
      <c r="F1008" s="185"/>
      <c r="G1008" s="186"/>
      <c r="H1008" s="187"/>
      <c r="I1008" s="142">
        <f t="shared" si="520"/>
        <v>0</v>
      </c>
      <c r="J1008" s="142"/>
      <c r="K1008" s="142"/>
      <c r="L1008" s="172">
        <f t="shared" ref="L1008:L1009" si="521">M1008*N1008*O1008</f>
        <v>0</v>
      </c>
      <c r="M1008" s="318"/>
      <c r="N1008" s="319">
        <f>G980</f>
        <v>30</v>
      </c>
      <c r="O1008" s="320">
        <f>I980</f>
        <v>2</v>
      </c>
    </row>
    <row r="1009" spans="2:15" ht="14.25" thickBot="1">
      <c r="B1009" s="71"/>
      <c r="C1009" s="196" t="s">
        <v>59</v>
      </c>
      <c r="D1009" s="517" t="s">
        <v>85</v>
      </c>
      <c r="E1009" s="518"/>
      <c r="F1009" s="185"/>
      <c r="G1009" s="186"/>
      <c r="H1009" s="187"/>
      <c r="I1009" s="143">
        <f t="shared" si="520"/>
        <v>0</v>
      </c>
      <c r="J1009" s="143">
        <f>L1009-I1009</f>
        <v>0</v>
      </c>
      <c r="K1009" s="143"/>
      <c r="L1009" s="172">
        <f t="shared" si="521"/>
        <v>0</v>
      </c>
      <c r="M1009" s="318"/>
      <c r="N1009" s="319"/>
      <c r="O1009" s="320"/>
    </row>
    <row r="1010" spans="2:15">
      <c r="B1010" s="105" t="s">
        <v>61</v>
      </c>
      <c r="C1010" s="108" t="s">
        <v>13</v>
      </c>
      <c r="D1010" s="493"/>
      <c r="E1010" s="494"/>
      <c r="F1010" s="151"/>
      <c r="G1010" s="152"/>
      <c r="H1010" s="153"/>
      <c r="I1010" s="151">
        <f>I1011+I1015</f>
        <v>160000</v>
      </c>
      <c r="J1010" s="151">
        <f>J1011+J1015</f>
        <v>-160000</v>
      </c>
      <c r="K1010" s="151"/>
      <c r="L1010" s="173">
        <f>L1011+L1015</f>
        <v>0</v>
      </c>
      <c r="M1010" s="327"/>
      <c r="N1010" s="328"/>
      <c r="O1010" s="329"/>
    </row>
    <row r="1011" spans="2:15">
      <c r="B1011" s="130" t="s">
        <v>25</v>
      </c>
      <c r="C1011" s="131" t="s">
        <v>13</v>
      </c>
      <c r="D1011" s="489"/>
      <c r="E1011" s="490"/>
      <c r="F1011" s="162"/>
      <c r="G1011" s="163"/>
      <c r="H1011" s="164"/>
      <c r="I1011" s="162">
        <f>SUM(I1012:I1014)</f>
        <v>160000</v>
      </c>
      <c r="J1011" s="162">
        <f>SUM(J1012:J1014)</f>
        <v>-160000</v>
      </c>
      <c r="K1011" s="162"/>
      <c r="L1011" s="176">
        <f>SUM(L1012:L1014)</f>
        <v>0</v>
      </c>
      <c r="M1011" s="333"/>
      <c r="N1011" s="334"/>
      <c r="O1011" s="335"/>
    </row>
    <row r="1012" spans="2:15">
      <c r="B1012" s="69"/>
      <c r="C1012" s="214" t="s">
        <v>417</v>
      </c>
      <c r="D1012" s="487"/>
      <c r="E1012" s="488"/>
      <c r="F1012" s="197">
        <v>80000</v>
      </c>
      <c r="G1012" s="198">
        <v>1</v>
      </c>
      <c r="H1012" s="199">
        <v>2</v>
      </c>
      <c r="I1012" s="165">
        <f t="shared" ref="I1012:I1014" si="522">F1012*G1012*H1012</f>
        <v>160000</v>
      </c>
      <c r="J1012" s="165">
        <f>L1012-I1012</f>
        <v>-160000</v>
      </c>
      <c r="K1012" s="165"/>
      <c r="L1012" s="177">
        <f>M1012*N1012*O1012</f>
        <v>0</v>
      </c>
      <c r="M1012" s="336"/>
      <c r="N1012" s="337"/>
      <c r="O1012" s="338"/>
    </row>
    <row r="1013" spans="2:15">
      <c r="B1013" s="69"/>
      <c r="C1013" s="212"/>
      <c r="D1013" s="465"/>
      <c r="E1013" s="484"/>
      <c r="F1013" s="185"/>
      <c r="G1013" s="186"/>
      <c r="H1013" s="187"/>
      <c r="I1013" s="142">
        <f t="shared" si="522"/>
        <v>0</v>
      </c>
      <c r="J1013" s="142">
        <f>L1013-I1013</f>
        <v>0</v>
      </c>
      <c r="K1013" s="142"/>
      <c r="L1013" s="177">
        <f t="shared" ref="L1013:L1014" si="523">M1013*N1013*O1013</f>
        <v>0</v>
      </c>
      <c r="M1013" s="318"/>
      <c r="N1013" s="319"/>
      <c r="O1013" s="320"/>
    </row>
    <row r="1014" spans="2:15">
      <c r="B1014" s="69"/>
      <c r="C1014" s="213"/>
      <c r="D1014" s="491"/>
      <c r="E1014" s="492"/>
      <c r="F1014" s="191"/>
      <c r="G1014" s="192"/>
      <c r="H1014" s="193"/>
      <c r="I1014" s="150">
        <f t="shared" si="522"/>
        <v>0</v>
      </c>
      <c r="J1014" s="150">
        <f>L1014-I1014</f>
        <v>0</v>
      </c>
      <c r="K1014" s="150"/>
      <c r="L1014" s="177">
        <f t="shared" si="523"/>
        <v>0</v>
      </c>
      <c r="M1014" s="324"/>
      <c r="N1014" s="325"/>
      <c r="O1014" s="326"/>
    </row>
    <row r="1015" spans="2:15">
      <c r="B1015" s="130" t="s">
        <v>62</v>
      </c>
      <c r="C1015" s="131" t="s">
        <v>13</v>
      </c>
      <c r="D1015" s="489"/>
      <c r="E1015" s="490"/>
      <c r="F1015" s="162"/>
      <c r="G1015" s="163"/>
      <c r="H1015" s="164"/>
      <c r="I1015" s="162">
        <f>SUM(I1016:I1018)</f>
        <v>0</v>
      </c>
      <c r="J1015" s="162">
        <f>SUM(J1016:J1018)</f>
        <v>0</v>
      </c>
      <c r="K1015" s="162"/>
      <c r="L1015" s="176">
        <f>SUM(L1016:L1018)</f>
        <v>0</v>
      </c>
      <c r="M1015" s="333"/>
      <c r="N1015" s="334"/>
      <c r="O1015" s="335"/>
    </row>
    <row r="1016" spans="2:15">
      <c r="B1016" s="69"/>
      <c r="C1016" s="200"/>
      <c r="D1016" s="487"/>
      <c r="E1016" s="488"/>
      <c r="F1016" s="197"/>
      <c r="G1016" s="198"/>
      <c r="H1016" s="199">
        <v>2</v>
      </c>
      <c r="I1016" s="165">
        <f>F1016*G1016*H1016</f>
        <v>0</v>
      </c>
      <c r="J1016" s="165">
        <f>L1016-I1016</f>
        <v>0</v>
      </c>
      <c r="K1016" s="165"/>
      <c r="L1016" s="177">
        <f>M1016*N1016*O1016</f>
        <v>0</v>
      </c>
      <c r="M1016" s="336"/>
      <c r="N1016" s="337"/>
      <c r="O1016" s="338"/>
    </row>
    <row r="1017" spans="2:15">
      <c r="B1017" s="69"/>
      <c r="C1017" s="201"/>
      <c r="D1017" s="465"/>
      <c r="E1017" s="484"/>
      <c r="F1017" s="185"/>
      <c r="G1017" s="186"/>
      <c r="H1017" s="187"/>
      <c r="I1017" s="142">
        <f t="shared" ref="I1017:I1018" si="524">F1017*G1017*H1017</f>
        <v>0</v>
      </c>
      <c r="J1017" s="142">
        <f>L1017-I1017</f>
        <v>0</v>
      </c>
      <c r="K1017" s="142"/>
      <c r="L1017" s="177">
        <f t="shared" ref="L1017:L1018" si="525">M1017*N1017*O1017</f>
        <v>0</v>
      </c>
      <c r="M1017" s="318"/>
      <c r="N1017" s="319"/>
      <c r="O1017" s="320"/>
    </row>
    <row r="1018" spans="2:15" ht="14.25" thickBot="1">
      <c r="B1018" s="71"/>
      <c r="C1018" s="202"/>
      <c r="D1018" s="480"/>
      <c r="E1018" s="485"/>
      <c r="F1018" s="188"/>
      <c r="G1018" s="189"/>
      <c r="H1018" s="190"/>
      <c r="I1018" s="143">
        <f t="shared" si="524"/>
        <v>0</v>
      </c>
      <c r="J1018" s="143">
        <f>L1018-I1018</f>
        <v>0</v>
      </c>
      <c r="K1018" s="143"/>
      <c r="L1018" s="177">
        <f t="shared" si="525"/>
        <v>0</v>
      </c>
      <c r="M1018" s="321"/>
      <c r="N1018" s="322"/>
      <c r="O1018" s="323"/>
    </row>
    <row r="1019" spans="2:15" ht="30.75" customHeight="1" thickBot="1">
      <c r="B1019" s="283" t="s">
        <v>504</v>
      </c>
      <c r="C1019" s="107" t="s">
        <v>13</v>
      </c>
      <c r="D1019" s="508" t="s">
        <v>26</v>
      </c>
      <c r="E1019" s="509"/>
      <c r="F1019" s="208">
        <v>9000</v>
      </c>
      <c r="G1019" s="209">
        <v>20</v>
      </c>
      <c r="H1019" s="210">
        <v>2</v>
      </c>
      <c r="I1019" s="147">
        <f>F1019*G1019*H1019</f>
        <v>360000</v>
      </c>
      <c r="J1019" s="147">
        <f>L1019-I1019</f>
        <v>-360000</v>
      </c>
      <c r="K1019" s="147"/>
      <c r="L1019" s="171">
        <f>M1019*N1019*O1019</f>
        <v>0</v>
      </c>
      <c r="M1019" s="339"/>
      <c r="N1019" s="340">
        <f>H980</f>
        <v>20</v>
      </c>
      <c r="O1019" s="341">
        <f>I980</f>
        <v>2</v>
      </c>
    </row>
    <row r="1020" spans="2:15">
      <c r="B1020" s="129" t="s">
        <v>28</v>
      </c>
      <c r="C1020" s="106" t="s">
        <v>13</v>
      </c>
      <c r="D1020" s="506"/>
      <c r="E1020" s="507"/>
      <c r="F1020" s="144"/>
      <c r="G1020" s="145"/>
      <c r="H1020" s="146"/>
      <c r="I1020" s="144">
        <f t="shared" ref="I1020" si="526">SUM(I1021:I1023)</f>
        <v>2400000</v>
      </c>
      <c r="J1020" s="144">
        <f>SUM(J1021:J1023)</f>
        <v>-2400000</v>
      </c>
      <c r="K1020" s="144"/>
      <c r="L1020" s="170">
        <f t="shared" ref="L1020" si="527">SUM(L1021:L1023)</f>
        <v>0</v>
      </c>
      <c r="M1020" s="342"/>
      <c r="N1020" s="343"/>
      <c r="O1020" s="344"/>
    </row>
    <row r="1021" spans="2:15">
      <c r="B1021" s="69"/>
      <c r="C1021" s="200"/>
      <c r="D1021" s="487"/>
      <c r="E1021" s="488"/>
      <c r="F1021" s="197">
        <v>60000</v>
      </c>
      <c r="G1021" s="198">
        <v>20</v>
      </c>
      <c r="H1021" s="199">
        <v>2</v>
      </c>
      <c r="I1021" s="165">
        <f t="shared" ref="I1021:I1022" si="528">F1021*G1021*H1021</f>
        <v>2400000</v>
      </c>
      <c r="J1021" s="165">
        <f>L1021-I1021</f>
        <v>-2400000</v>
      </c>
      <c r="K1021" s="165"/>
      <c r="L1021" s="177">
        <f>M1021*N1021*O1021</f>
        <v>0</v>
      </c>
      <c r="M1021" s="336"/>
      <c r="N1021" s="337"/>
      <c r="O1021" s="338"/>
    </row>
    <row r="1022" spans="2:15">
      <c r="B1022" s="69"/>
      <c r="C1022" s="201"/>
      <c r="D1022" s="465"/>
      <c r="E1022" s="484"/>
      <c r="F1022" s="185"/>
      <c r="G1022" s="186"/>
      <c r="H1022" s="187"/>
      <c r="I1022" s="142">
        <f t="shared" si="528"/>
        <v>0</v>
      </c>
      <c r="J1022" s="142">
        <f>L1022-I1022</f>
        <v>0</v>
      </c>
      <c r="K1022" s="142"/>
      <c r="L1022" s="177">
        <f t="shared" ref="L1022:L1023" si="529">M1022*N1022*O1022</f>
        <v>0</v>
      </c>
      <c r="M1022" s="318"/>
      <c r="N1022" s="319"/>
      <c r="O1022" s="320"/>
    </row>
    <row r="1023" spans="2:15" ht="14.25" thickBot="1">
      <c r="B1023" s="71"/>
      <c r="C1023" s="202"/>
      <c r="D1023" s="480"/>
      <c r="E1023" s="485"/>
      <c r="F1023" s="188"/>
      <c r="G1023" s="189"/>
      <c r="H1023" s="190"/>
      <c r="I1023" s="143">
        <f>F1023*G1023*H1023</f>
        <v>0</v>
      </c>
      <c r="J1023" s="143">
        <f>L1023-I1023</f>
        <v>0</v>
      </c>
      <c r="K1023" s="143"/>
      <c r="L1023" s="177">
        <f t="shared" si="529"/>
        <v>0</v>
      </c>
      <c r="M1023" s="321"/>
      <c r="N1023" s="322"/>
      <c r="O1023" s="323"/>
    </row>
    <row r="1024" spans="2:15">
      <c r="B1024" s="105" t="s">
        <v>29</v>
      </c>
      <c r="C1024" s="107" t="s">
        <v>13</v>
      </c>
      <c r="D1024" s="478" t="s">
        <v>29</v>
      </c>
      <c r="E1024" s="486"/>
      <c r="F1024" s="147"/>
      <c r="G1024" s="148"/>
      <c r="H1024" s="149"/>
      <c r="I1024" s="147">
        <f t="shared" ref="I1024" si="530">SUM(I1025:I1027)</f>
        <v>800000</v>
      </c>
      <c r="J1024" s="147">
        <f>SUM(J1025:J1027)</f>
        <v>-800000</v>
      </c>
      <c r="K1024" s="147"/>
      <c r="L1024" s="171">
        <f t="shared" ref="L1024" si="531">SUM(L1025:L1027)</f>
        <v>0</v>
      </c>
      <c r="M1024" s="315"/>
      <c r="N1024" s="316"/>
      <c r="O1024" s="317">
        <f>I980</f>
        <v>2</v>
      </c>
    </row>
    <row r="1025" spans="1:15">
      <c r="B1025" s="69"/>
      <c r="C1025" s="70" t="s">
        <v>63</v>
      </c>
      <c r="D1025" s="465"/>
      <c r="E1025" s="484"/>
      <c r="F1025" s="185">
        <v>20000</v>
      </c>
      <c r="G1025" s="186">
        <v>20</v>
      </c>
      <c r="H1025" s="187">
        <v>2</v>
      </c>
      <c r="I1025" s="142">
        <f t="shared" ref="I1025:I1027" si="532">F1025*G1025*H1025</f>
        <v>800000</v>
      </c>
      <c r="J1025" s="142">
        <f>L1025-I1025</f>
        <v>-800000</v>
      </c>
      <c r="K1025" s="142"/>
      <c r="L1025" s="172">
        <f>M1025*N1025*O1025</f>
        <v>0</v>
      </c>
      <c r="M1025" s="318"/>
      <c r="N1025" s="319">
        <f>H980</f>
        <v>20</v>
      </c>
      <c r="O1025" s="320">
        <f>I980</f>
        <v>2</v>
      </c>
    </row>
    <row r="1026" spans="1:15">
      <c r="B1026" s="69"/>
      <c r="C1026" s="70" t="s">
        <v>64</v>
      </c>
      <c r="D1026" s="465"/>
      <c r="E1026" s="484"/>
      <c r="F1026" s="185"/>
      <c r="G1026" s="186"/>
      <c r="H1026" s="187"/>
      <c r="I1026" s="142">
        <f t="shared" si="532"/>
        <v>0</v>
      </c>
      <c r="J1026" s="142">
        <f>L1026-I1026</f>
        <v>0</v>
      </c>
      <c r="K1026" s="142"/>
      <c r="L1026" s="172">
        <f t="shared" ref="L1026:L1027" si="533">M1026*N1026*O1026</f>
        <v>0</v>
      </c>
      <c r="M1026" s="318"/>
      <c r="N1026" s="319"/>
      <c r="O1026" s="320"/>
    </row>
    <row r="1027" spans="1:15" ht="14.25" thickBot="1">
      <c r="B1027" s="71"/>
      <c r="C1027" s="72"/>
      <c r="D1027" s="480"/>
      <c r="E1027" s="485"/>
      <c r="F1027" s="188"/>
      <c r="G1027" s="189"/>
      <c r="H1027" s="190"/>
      <c r="I1027" s="143">
        <f t="shared" si="532"/>
        <v>0</v>
      </c>
      <c r="J1027" s="143">
        <f>L1027-I1027</f>
        <v>0</v>
      </c>
      <c r="K1027" s="143"/>
      <c r="L1027" s="172">
        <f t="shared" si="533"/>
        <v>0</v>
      </c>
      <c r="M1027" s="321"/>
      <c r="N1027" s="322"/>
      <c r="O1027" s="323"/>
    </row>
    <row r="1028" spans="1:15">
      <c r="B1028" s="129" t="s">
        <v>65</v>
      </c>
      <c r="C1028" s="106" t="s">
        <v>13</v>
      </c>
      <c r="D1028" s="506"/>
      <c r="E1028" s="507"/>
      <c r="F1028" s="144"/>
      <c r="G1028" s="145"/>
      <c r="H1028" s="146"/>
      <c r="I1028" s="144">
        <f t="shared" ref="I1028" si="534">SUM(I1029:I1031)</f>
        <v>120000</v>
      </c>
      <c r="J1028" s="144">
        <f>SUM(J1029:J1031)</f>
        <v>-120000</v>
      </c>
      <c r="K1028" s="144"/>
      <c r="L1028" s="170">
        <f t="shared" ref="L1028" si="535">SUM(L1029:L1031)</f>
        <v>0</v>
      </c>
      <c r="M1028" s="342"/>
      <c r="N1028" s="343"/>
      <c r="O1028" s="344"/>
    </row>
    <row r="1029" spans="1:15">
      <c r="B1029" s="69"/>
      <c r="C1029" s="211" t="s">
        <v>416</v>
      </c>
      <c r="D1029" s="487"/>
      <c r="E1029" s="488"/>
      <c r="F1029" s="197">
        <v>3000</v>
      </c>
      <c r="G1029" s="198">
        <v>20</v>
      </c>
      <c r="H1029" s="199">
        <v>2</v>
      </c>
      <c r="I1029" s="165">
        <f t="shared" ref="I1029:I1031" si="536">F1029*G1029*H1029</f>
        <v>120000</v>
      </c>
      <c r="J1029" s="165">
        <f>L1029-I1029</f>
        <v>-120000</v>
      </c>
      <c r="K1029" s="165"/>
      <c r="L1029" s="177">
        <f>M1029*N1029*O1029</f>
        <v>0</v>
      </c>
      <c r="M1029" s="336"/>
      <c r="N1029" s="337">
        <f>H980</f>
        <v>20</v>
      </c>
      <c r="O1029" s="338">
        <f>I980</f>
        <v>2</v>
      </c>
    </row>
    <row r="1030" spans="1:15">
      <c r="B1030" s="69"/>
      <c r="C1030" s="70" t="s">
        <v>34</v>
      </c>
      <c r="D1030" s="465"/>
      <c r="E1030" s="484"/>
      <c r="F1030" s="185"/>
      <c r="G1030" s="186"/>
      <c r="H1030" s="187"/>
      <c r="I1030" s="142">
        <f t="shared" si="536"/>
        <v>0</v>
      </c>
      <c r="J1030" s="142">
        <f>L1030-I1030</f>
        <v>0</v>
      </c>
      <c r="K1030" s="142"/>
      <c r="L1030" s="177">
        <f t="shared" ref="L1030:L1031" si="537">M1030*N1030*O1030</f>
        <v>0</v>
      </c>
      <c r="M1030" s="336"/>
      <c r="N1030" s="319">
        <f>H980</f>
        <v>20</v>
      </c>
      <c r="O1030" s="320">
        <f>I980</f>
        <v>2</v>
      </c>
    </row>
    <row r="1031" spans="1:15" ht="14.25" thickBot="1">
      <c r="B1031" s="71"/>
      <c r="C1031" s="72"/>
      <c r="D1031" s="480"/>
      <c r="E1031" s="485"/>
      <c r="F1031" s="188"/>
      <c r="G1031" s="189"/>
      <c r="H1031" s="190"/>
      <c r="I1031" s="143">
        <f t="shared" si="536"/>
        <v>0</v>
      </c>
      <c r="J1031" s="143">
        <f>L1031-I1031</f>
        <v>0</v>
      </c>
      <c r="K1031" s="143"/>
      <c r="L1031" s="177">
        <f t="shared" si="537"/>
        <v>0</v>
      </c>
      <c r="M1031" s="321"/>
      <c r="N1031" s="322"/>
      <c r="O1031" s="323"/>
    </row>
    <row r="1032" spans="1:15">
      <c r="B1032" s="105" t="s">
        <v>66</v>
      </c>
      <c r="C1032" s="107" t="s">
        <v>13</v>
      </c>
      <c r="D1032" s="482">
        <f>I1032/(I993+I994+I997+I1001+I1010+I1019+I1020+I1024+I1028)</f>
        <v>7.0198660963659287E-2</v>
      </c>
      <c r="E1032" s="483"/>
      <c r="F1032" s="147"/>
      <c r="G1032" s="148"/>
      <c r="H1032" s="149"/>
      <c r="I1032" s="147">
        <f t="shared" ref="I1032" si="538">SUM(I1033:I1035)</f>
        <v>1126000</v>
      </c>
      <c r="J1032" s="147">
        <f>SUM(J1033:J1035)</f>
        <v>-1126000</v>
      </c>
      <c r="K1032" s="147"/>
      <c r="L1032" s="171">
        <f t="shared" ref="L1032" si="539">SUM(L1033:L1035)</f>
        <v>0</v>
      </c>
      <c r="M1032" s="315"/>
      <c r="N1032" s="316"/>
      <c r="O1032" s="317"/>
    </row>
    <row r="1033" spans="1:15" ht="16.5" customHeight="1">
      <c r="B1033" s="496" t="s">
        <v>79</v>
      </c>
      <c r="C1033" s="70" t="s">
        <v>27</v>
      </c>
      <c r="D1033" s="465"/>
      <c r="E1033" s="484"/>
      <c r="F1033" s="185">
        <v>33000</v>
      </c>
      <c r="G1033" s="186">
        <v>1</v>
      </c>
      <c r="H1033" s="187">
        <v>2</v>
      </c>
      <c r="I1033" s="142">
        <f t="shared" ref="I1033:I1035" si="540">F1033*G1033*H1033</f>
        <v>66000</v>
      </c>
      <c r="J1033" s="142">
        <f>L1033-I1033</f>
        <v>-66000</v>
      </c>
      <c r="K1033" s="142"/>
      <c r="L1033" s="172">
        <f>M1033*N1033*O1033</f>
        <v>0</v>
      </c>
      <c r="M1033" s="318"/>
      <c r="N1033" s="319">
        <f>H980</f>
        <v>20</v>
      </c>
      <c r="O1033" s="320">
        <f>I980</f>
        <v>2</v>
      </c>
    </row>
    <row r="1034" spans="1:15">
      <c r="B1034" s="496"/>
      <c r="C1034" s="70" t="s">
        <v>30</v>
      </c>
      <c r="D1034" s="465"/>
      <c r="E1034" s="484"/>
      <c r="F1034" s="185">
        <v>30000</v>
      </c>
      <c r="G1034" s="186">
        <v>1</v>
      </c>
      <c r="H1034" s="187">
        <v>2</v>
      </c>
      <c r="I1034" s="142">
        <f t="shared" si="540"/>
        <v>60000</v>
      </c>
      <c r="J1034" s="142">
        <f>L1034-I1034</f>
        <v>-60000</v>
      </c>
      <c r="K1034" s="142"/>
      <c r="L1034" s="172">
        <f t="shared" ref="L1034:L1035" si="541">M1034*N1034*O1034</f>
        <v>0</v>
      </c>
      <c r="M1034" s="318"/>
      <c r="N1034" s="319">
        <f>H980</f>
        <v>20</v>
      </c>
      <c r="O1034" s="320">
        <f>I980</f>
        <v>2</v>
      </c>
    </row>
    <row r="1035" spans="1:15" ht="19.5" customHeight="1" thickBot="1">
      <c r="B1035" s="497"/>
      <c r="C1035" s="72" t="s">
        <v>33</v>
      </c>
      <c r="D1035" s="480"/>
      <c r="E1035" s="485"/>
      <c r="F1035" s="188">
        <v>500000</v>
      </c>
      <c r="G1035" s="189">
        <v>1</v>
      </c>
      <c r="H1035" s="190">
        <v>2</v>
      </c>
      <c r="I1035" s="143">
        <f t="shared" si="540"/>
        <v>1000000</v>
      </c>
      <c r="J1035" s="143">
        <f>L1035-I1035</f>
        <v>-1000000</v>
      </c>
      <c r="K1035" s="143"/>
      <c r="L1035" s="172">
        <f t="shared" si="541"/>
        <v>0</v>
      </c>
      <c r="M1035" s="321"/>
      <c r="N1035" s="322"/>
      <c r="O1035" s="323"/>
    </row>
    <row r="1036" spans="1:15" ht="18" customHeight="1">
      <c r="B1036" s="124" t="s">
        <v>412</v>
      </c>
      <c r="C1036" s="125" t="s">
        <v>23</v>
      </c>
      <c r="D1036" s="510"/>
      <c r="E1036" s="511"/>
      <c r="F1036" s="126"/>
      <c r="G1036" s="127"/>
      <c r="H1036" s="128"/>
      <c r="I1036" s="126">
        <f>SUM(I1037:I1040)</f>
        <v>1300000</v>
      </c>
      <c r="J1036" s="126">
        <f>SUM(J1037:J1040)</f>
        <v>-1300000</v>
      </c>
      <c r="K1036" s="126"/>
      <c r="L1036" s="178">
        <f>SUM(L1037:L1040)</f>
        <v>0</v>
      </c>
      <c r="M1036" s="345"/>
      <c r="N1036" s="346"/>
      <c r="O1036" s="347"/>
    </row>
    <row r="1037" spans="1:15">
      <c r="A1037" t="str">
        <f>B980&amp;"식비"</f>
        <v>16식비</v>
      </c>
      <c r="B1037" s="111"/>
      <c r="C1037" s="110" t="s">
        <v>67</v>
      </c>
      <c r="D1037" s="487"/>
      <c r="E1037" s="488"/>
      <c r="F1037" s="197">
        <v>15000</v>
      </c>
      <c r="G1037" s="198">
        <v>20</v>
      </c>
      <c r="H1037" s="199">
        <v>2</v>
      </c>
      <c r="I1037" s="161">
        <f t="shared" ref="I1037:I1040" si="542">F1037*G1037*H1037</f>
        <v>600000</v>
      </c>
      <c r="J1037" s="161">
        <f>L1037-I1037</f>
        <v>-600000</v>
      </c>
      <c r="K1037" s="161"/>
      <c r="L1037" s="175">
        <f>M1037*N1037*O1037</f>
        <v>0</v>
      </c>
      <c r="M1037" s="336"/>
      <c r="N1037" s="337">
        <f>H980</f>
        <v>20</v>
      </c>
      <c r="O1037" s="338">
        <f>I980</f>
        <v>2</v>
      </c>
    </row>
    <row r="1038" spans="1:15">
      <c r="A1038" t="str">
        <f>B980&amp;"숙박비"</f>
        <v>16숙박비</v>
      </c>
      <c r="B1038" s="111"/>
      <c r="C1038" s="112" t="s">
        <v>80</v>
      </c>
      <c r="D1038" s="465"/>
      <c r="E1038" s="484"/>
      <c r="F1038" s="191"/>
      <c r="G1038" s="192"/>
      <c r="H1038" s="193"/>
      <c r="I1038" s="166">
        <f t="shared" si="542"/>
        <v>0</v>
      </c>
      <c r="J1038" s="166">
        <f>L1038-I1038</f>
        <v>0</v>
      </c>
      <c r="K1038" s="166"/>
      <c r="L1038" s="175">
        <f t="shared" ref="L1038:L1040" si="543">M1038*N1038*O1038</f>
        <v>0</v>
      </c>
      <c r="M1038" s="324"/>
      <c r="N1038" s="325"/>
      <c r="O1038" s="326"/>
    </row>
    <row r="1039" spans="1:15">
      <c r="A1039" t="str">
        <f>B980&amp;"수당"</f>
        <v>16수당</v>
      </c>
      <c r="B1039" s="111"/>
      <c r="C1039" s="112" t="s">
        <v>20</v>
      </c>
      <c r="D1039" s="203"/>
      <c r="E1039" s="204"/>
      <c r="F1039" s="191">
        <v>300000</v>
      </c>
      <c r="G1039" s="192">
        <v>1</v>
      </c>
      <c r="H1039" s="193">
        <v>1</v>
      </c>
      <c r="I1039" s="166">
        <f t="shared" si="542"/>
        <v>300000</v>
      </c>
      <c r="J1039" s="166">
        <f>L1039-I1039</f>
        <v>-300000</v>
      </c>
      <c r="K1039" s="166"/>
      <c r="L1039" s="175">
        <f t="shared" si="543"/>
        <v>0</v>
      </c>
      <c r="M1039" s="324"/>
      <c r="N1039" s="325"/>
      <c r="O1039" s="326"/>
    </row>
    <row r="1040" spans="1:15" ht="14.25" thickBot="1">
      <c r="A1040" t="str">
        <f>B980&amp;"임금"</f>
        <v>16임금</v>
      </c>
      <c r="B1040" s="113"/>
      <c r="C1040" s="114" t="s">
        <v>81</v>
      </c>
      <c r="D1040" s="480"/>
      <c r="E1040" s="485"/>
      <c r="F1040" s="188">
        <v>400000</v>
      </c>
      <c r="G1040" s="189">
        <v>1</v>
      </c>
      <c r="H1040" s="190">
        <v>1</v>
      </c>
      <c r="I1040" s="167">
        <f t="shared" si="542"/>
        <v>400000</v>
      </c>
      <c r="J1040" s="167">
        <f>L1040-I1040</f>
        <v>-400000</v>
      </c>
      <c r="K1040" s="167"/>
      <c r="L1040" s="179">
        <f t="shared" si="543"/>
        <v>0</v>
      </c>
      <c r="M1040" s="321"/>
      <c r="N1040" s="322">
        <f>H980</f>
        <v>20</v>
      </c>
      <c r="O1040" s="323">
        <f>I980</f>
        <v>2</v>
      </c>
    </row>
    <row r="1041" spans="2:15" ht="37.9" customHeight="1">
      <c r="B1041" s="362" t="s">
        <v>533</v>
      </c>
      <c r="C1041" s="363" t="s">
        <v>532</v>
      </c>
      <c r="D1041" s="362"/>
      <c r="E1041" s="362" t="s">
        <v>529</v>
      </c>
      <c r="F1041" s="362"/>
      <c r="G1041" s="362" t="s">
        <v>528</v>
      </c>
      <c r="H1041" s="362"/>
      <c r="I1041" s="362" t="s">
        <v>534</v>
      </c>
      <c r="J1041" s="362"/>
      <c r="K1041" s="362" t="s">
        <v>535</v>
      </c>
      <c r="L1041" s="362"/>
    </row>
    <row r="1042" spans="2:15" ht="37.9" customHeight="1">
      <c r="B1042" s="362" t="s">
        <v>533</v>
      </c>
      <c r="C1042" s="363" t="s">
        <v>532</v>
      </c>
      <c r="D1042" s="362"/>
      <c r="E1042" s="362" t="s">
        <v>529</v>
      </c>
      <c r="F1042" s="362"/>
      <c r="G1042" s="362" t="s">
        <v>528</v>
      </c>
      <c r="H1042" s="362"/>
      <c r="I1042" s="362" t="s">
        <v>534</v>
      </c>
      <c r="J1042" s="362"/>
      <c r="K1042" s="362" t="s">
        <v>535</v>
      </c>
      <c r="L1042" s="362"/>
    </row>
    <row r="1043" spans="2:15" ht="37.9" customHeight="1" thickBot="1">
      <c r="B1043" s="362" t="s">
        <v>533</v>
      </c>
      <c r="C1043" s="363" t="s">
        <v>532</v>
      </c>
      <c r="D1043" s="362"/>
      <c r="E1043" s="362"/>
      <c r="F1043" s="362"/>
      <c r="G1043" s="362"/>
      <c r="H1043" s="362"/>
      <c r="I1043" s="362"/>
      <c r="J1043" s="362"/>
      <c r="K1043" s="362"/>
    </row>
    <row r="1044" spans="2:15" ht="33.75" customHeight="1">
      <c r="B1044" s="123" t="s">
        <v>68</v>
      </c>
      <c r="C1044" s="515" t="s">
        <v>42</v>
      </c>
      <c r="D1044" s="515"/>
      <c r="E1044" s="96" t="s">
        <v>409</v>
      </c>
      <c r="F1044" s="96" t="s">
        <v>43</v>
      </c>
      <c r="G1044" s="96" t="s">
        <v>44</v>
      </c>
      <c r="H1044" s="96" t="s">
        <v>45</v>
      </c>
      <c r="I1044" s="96" t="s">
        <v>46</v>
      </c>
      <c r="J1044" s="96" t="s">
        <v>47</v>
      </c>
      <c r="K1044" s="135"/>
      <c r="L1044" s="65"/>
    </row>
    <row r="1045" spans="2:15" ht="24.75" customHeight="1" thickBot="1">
      <c r="B1045" s="288">
        <f>B980+1</f>
        <v>17</v>
      </c>
      <c r="C1045" s="516" t="s">
        <v>419</v>
      </c>
      <c r="D1045" s="516"/>
      <c r="E1045" s="141" t="s">
        <v>410</v>
      </c>
      <c r="F1045" s="141">
        <v>3</v>
      </c>
      <c r="G1045" s="215">
        <v>30</v>
      </c>
      <c r="H1045" s="141">
        <v>20</v>
      </c>
      <c r="I1045" s="141">
        <v>2</v>
      </c>
      <c r="J1045" s="104">
        <f>H1045*I1045</f>
        <v>40</v>
      </c>
      <c r="K1045" s="136"/>
      <c r="L1045" s="66"/>
    </row>
    <row r="1046" spans="2:15" ht="14.25" thickBot="1">
      <c r="B1046" s="64"/>
      <c r="C1046" s="64"/>
      <c r="D1046" s="64"/>
      <c r="E1046" s="64"/>
      <c r="F1046" s="64"/>
      <c r="G1046" s="64"/>
      <c r="H1046" s="64"/>
      <c r="I1046" s="64"/>
      <c r="J1046" s="64"/>
      <c r="K1046" s="137"/>
      <c r="L1046" s="64"/>
    </row>
    <row r="1047" spans="2:15" ht="18.75" customHeight="1">
      <c r="B1047" s="504" t="s">
        <v>78</v>
      </c>
      <c r="C1047" s="505"/>
      <c r="D1047" s="505"/>
      <c r="E1047" s="463" t="s">
        <v>404</v>
      </c>
      <c r="F1047" s="505"/>
      <c r="G1047" s="498" t="s">
        <v>82</v>
      </c>
      <c r="H1047" s="463" t="s">
        <v>405</v>
      </c>
      <c r="I1047" s="463" t="s">
        <v>406</v>
      </c>
      <c r="J1047" s="459" t="s">
        <v>403</v>
      </c>
      <c r="K1047" s="138"/>
      <c r="L1047" s="64"/>
    </row>
    <row r="1048" spans="2:15" ht="47.25" customHeight="1">
      <c r="B1048" s="97" t="s">
        <v>22</v>
      </c>
      <c r="C1048" s="98" t="s">
        <v>23</v>
      </c>
      <c r="D1048" s="216" t="s">
        <v>420</v>
      </c>
      <c r="E1048" s="464"/>
      <c r="F1048" s="464"/>
      <c r="G1048" s="499"/>
      <c r="H1048" s="464"/>
      <c r="I1048" s="464"/>
      <c r="J1048" s="460"/>
      <c r="K1048" s="139"/>
      <c r="L1048" s="64"/>
    </row>
    <row r="1049" spans="2:15" ht="18" customHeight="1">
      <c r="B1049" s="67" t="s">
        <v>23</v>
      </c>
      <c r="C1049" s="121">
        <f>SUM(C1050:C1051)</f>
        <v>0</v>
      </c>
      <c r="D1049" s="502">
        <f>ROUNDDOWN(C1050/G1045/J1045,0)</f>
        <v>0</v>
      </c>
      <c r="E1049" s="469" t="s">
        <v>438</v>
      </c>
      <c r="F1049" s="469"/>
      <c r="G1049" s="469">
        <v>6</v>
      </c>
      <c r="H1049" s="471">
        <v>190306</v>
      </c>
      <c r="I1049" s="474">
        <v>6850</v>
      </c>
      <c r="J1049" s="461">
        <f>D1049/I1049</f>
        <v>0</v>
      </c>
      <c r="K1049" s="140"/>
      <c r="L1049" s="64"/>
    </row>
    <row r="1050" spans="2:15" ht="18" customHeight="1">
      <c r="B1050" s="67" t="s">
        <v>415</v>
      </c>
      <c r="C1050" s="121">
        <f>L1057</f>
        <v>0</v>
      </c>
      <c r="D1050" s="502"/>
      <c r="E1050" s="469"/>
      <c r="F1050" s="469"/>
      <c r="G1050" s="469"/>
      <c r="H1050" s="472"/>
      <c r="I1050" s="474"/>
      <c r="J1050" s="461"/>
      <c r="K1050" s="140"/>
      <c r="L1050" s="64"/>
    </row>
    <row r="1051" spans="2:15" ht="18" customHeight="1" thickBot="1">
      <c r="B1051" s="68" t="s">
        <v>414</v>
      </c>
      <c r="C1051" s="122">
        <f>L1101</f>
        <v>0</v>
      </c>
      <c r="D1051" s="503"/>
      <c r="E1051" s="470"/>
      <c r="F1051" s="470"/>
      <c r="G1051" s="470"/>
      <c r="H1051" s="473"/>
      <c r="I1051" s="475"/>
      <c r="J1051" s="462"/>
      <c r="K1051" s="140"/>
      <c r="L1051" s="64"/>
    </row>
    <row r="1052" spans="2:15" ht="18" customHeight="1">
      <c r="B1052" s="180"/>
      <c r="C1052" s="205"/>
      <c r="D1052" s="206"/>
      <c r="E1052" s="181"/>
      <c r="F1052" s="181"/>
      <c r="G1052" s="181"/>
      <c r="H1052" s="183"/>
      <c r="I1052" s="184"/>
      <c r="J1052" s="207"/>
      <c r="K1052" s="182"/>
      <c r="L1052" s="64"/>
    </row>
    <row r="1053" spans="2:15" ht="14.25" thickBot="1">
      <c r="B1053" s="64"/>
      <c r="C1053" s="64"/>
      <c r="D1053" s="64"/>
      <c r="E1053" s="64"/>
      <c r="F1053" s="64"/>
      <c r="G1053" s="64"/>
      <c r="H1053" s="64"/>
      <c r="I1053" s="64"/>
      <c r="J1053" s="64"/>
      <c r="K1053" s="64"/>
      <c r="L1053" s="64"/>
    </row>
    <row r="1054" spans="2:15" ht="19.5" customHeight="1" thickBot="1">
      <c r="B1054" s="64"/>
      <c r="C1054" s="64"/>
      <c r="D1054" s="64"/>
      <c r="E1054" s="64"/>
      <c r="F1054" s="289" t="s">
        <v>74</v>
      </c>
      <c r="G1054" s="290"/>
      <c r="H1054" s="290"/>
      <c r="I1054" s="292"/>
      <c r="J1054" s="293" t="s">
        <v>35</v>
      </c>
      <c r="K1054" s="294"/>
      <c r="L1054" s="295" t="s">
        <v>76</v>
      </c>
      <c r="M1054" s="310"/>
      <c r="N1054" s="310"/>
      <c r="O1054" s="115"/>
    </row>
    <row r="1055" spans="2:15" ht="18.75" customHeight="1" thickBot="1">
      <c r="B1055" s="75" t="s">
        <v>31</v>
      </c>
      <c r="C1055" s="76" t="s">
        <v>50</v>
      </c>
      <c r="D1055" s="467" t="s">
        <v>51</v>
      </c>
      <c r="E1055" s="468"/>
      <c r="F1055" s="75" t="s">
        <v>52</v>
      </c>
      <c r="G1055" s="76" t="s">
        <v>53</v>
      </c>
      <c r="H1055" s="77" t="s">
        <v>21</v>
      </c>
      <c r="I1055" s="75" t="s">
        <v>48</v>
      </c>
      <c r="J1055" s="132" t="s">
        <v>407</v>
      </c>
      <c r="K1055" s="296" t="s">
        <v>408</v>
      </c>
      <c r="L1055" s="295" t="s">
        <v>48</v>
      </c>
      <c r="M1055" s="295" t="s">
        <v>52</v>
      </c>
      <c r="N1055" s="295" t="s">
        <v>53</v>
      </c>
      <c r="O1055" s="295" t="s">
        <v>21</v>
      </c>
    </row>
    <row r="1056" spans="2:15" ht="21" customHeight="1" thickBot="1">
      <c r="B1056" s="78" t="s">
        <v>23</v>
      </c>
      <c r="C1056" s="79"/>
      <c r="D1056" s="467"/>
      <c r="E1056" s="468"/>
      <c r="F1056" s="80"/>
      <c r="G1056" s="81"/>
      <c r="H1056" s="82"/>
      <c r="I1056" s="83">
        <f>I1057+I1101</f>
        <v>18466192</v>
      </c>
      <c r="J1056" s="133"/>
      <c r="K1056" s="133"/>
      <c r="L1056" s="168">
        <f>L1057+L1101</f>
        <v>0</v>
      </c>
      <c r="M1056" s="80"/>
      <c r="N1056" s="81"/>
      <c r="O1056" s="82"/>
    </row>
    <row r="1057" spans="1:15" ht="21.75" customHeight="1" thickBot="1">
      <c r="A1057" t="str">
        <f>B1045&amp;"훈련비"</f>
        <v>17훈련비</v>
      </c>
      <c r="B1057" s="99" t="s">
        <v>413</v>
      </c>
      <c r="C1057" s="100" t="s">
        <v>23</v>
      </c>
      <c r="D1057" s="500"/>
      <c r="E1057" s="501"/>
      <c r="F1057" s="101"/>
      <c r="G1057" s="102"/>
      <c r="H1057" s="103"/>
      <c r="I1057" s="101">
        <f>I1058+I1059+I1062+I1066+I1075+I1084+I1085+I1089+I1093+I1097</f>
        <v>17166192</v>
      </c>
      <c r="J1057" s="101">
        <f>J1058+J1059+J1062+J1066+J1075+J1084+J1085+J1089+J1093+J1097</f>
        <v>-17166192</v>
      </c>
      <c r="K1057" s="101"/>
      <c r="L1057" s="169">
        <f>L1058+L1059+L1062+L1066+L1075+L1084+L1085+L1089+L1093+L1097</f>
        <v>0</v>
      </c>
      <c r="M1057" s="101"/>
      <c r="N1057" s="102"/>
      <c r="O1057" s="311"/>
    </row>
    <row r="1058" spans="1:15" ht="14.25" thickBot="1">
      <c r="B1058" s="105" t="s">
        <v>54</v>
      </c>
      <c r="C1058" s="106" t="s">
        <v>13</v>
      </c>
      <c r="D1058" s="476" t="s">
        <v>54</v>
      </c>
      <c r="E1058" s="477"/>
      <c r="F1058" s="280">
        <v>12506</v>
      </c>
      <c r="G1058" s="281">
        <v>16</v>
      </c>
      <c r="H1058" s="282">
        <v>2</v>
      </c>
      <c r="I1058" s="144">
        <f>F1058*G1058*H1058</f>
        <v>400192</v>
      </c>
      <c r="J1058" s="144">
        <f>L1058-I1058</f>
        <v>-400192</v>
      </c>
      <c r="K1058" s="144"/>
      <c r="L1058" s="170">
        <f>M1058*N1058*O1058</f>
        <v>0</v>
      </c>
      <c r="M1058" s="312"/>
      <c r="N1058" s="313">
        <v>30</v>
      </c>
      <c r="O1058" s="314">
        <f>I1045</f>
        <v>2</v>
      </c>
    </row>
    <row r="1059" spans="1:15">
      <c r="B1059" s="105" t="s">
        <v>55</v>
      </c>
      <c r="C1059" s="107" t="s">
        <v>13</v>
      </c>
      <c r="D1059" s="478"/>
      <c r="E1059" s="479"/>
      <c r="F1059" s="147"/>
      <c r="G1059" s="148"/>
      <c r="H1059" s="149"/>
      <c r="I1059" s="147">
        <f t="shared" ref="I1059" si="544">SUM(I1060:I1061)</f>
        <v>0</v>
      </c>
      <c r="J1059" s="147">
        <f>SUM(J1060:J1061)</f>
        <v>0</v>
      </c>
      <c r="K1059" s="147"/>
      <c r="L1059" s="171">
        <f t="shared" ref="L1059" si="545">SUM(L1060:L1061)</f>
        <v>0</v>
      </c>
      <c r="M1059" s="315"/>
      <c r="N1059" s="316"/>
      <c r="O1059" s="317"/>
    </row>
    <row r="1060" spans="1:15">
      <c r="B1060" s="69"/>
      <c r="C1060" s="70" t="s">
        <v>56</v>
      </c>
      <c r="D1060" s="465"/>
      <c r="E1060" s="466"/>
      <c r="F1060" s="185"/>
      <c r="G1060" s="186"/>
      <c r="H1060" s="187"/>
      <c r="I1060" s="142">
        <f>F1060*G1060*H1060</f>
        <v>0</v>
      </c>
      <c r="J1060" s="142">
        <f>L1060-I1060</f>
        <v>0</v>
      </c>
      <c r="K1060" s="142"/>
      <c r="L1060" s="172">
        <f>M1060*N1060*O1060</f>
        <v>0</v>
      </c>
      <c r="M1060" s="318"/>
      <c r="N1060" s="319"/>
      <c r="O1060" s="320"/>
    </row>
    <row r="1061" spans="1:15" ht="14.25" thickBot="1">
      <c r="B1061" s="71"/>
      <c r="C1061" s="72"/>
      <c r="D1061" s="480"/>
      <c r="E1061" s="481"/>
      <c r="F1061" s="188"/>
      <c r="G1061" s="189"/>
      <c r="H1061" s="190"/>
      <c r="I1061" s="143">
        <f>F1061*G1061*H1061</f>
        <v>0</v>
      </c>
      <c r="J1061" s="143">
        <f>L1061-I1061</f>
        <v>0</v>
      </c>
      <c r="K1061" s="143"/>
      <c r="L1061" s="172">
        <f>M1061*N1061*O1061</f>
        <v>0</v>
      </c>
      <c r="M1061" s="321"/>
      <c r="N1061" s="322"/>
      <c r="O1061" s="323"/>
    </row>
    <row r="1062" spans="1:15">
      <c r="B1062" s="105" t="s">
        <v>57</v>
      </c>
      <c r="C1062" s="107" t="s">
        <v>13</v>
      </c>
      <c r="D1062" s="478"/>
      <c r="E1062" s="479"/>
      <c r="F1062" s="147"/>
      <c r="G1062" s="148"/>
      <c r="H1062" s="149"/>
      <c r="I1062" s="147">
        <f t="shared" ref="I1062" si="546">SUM(I1063:I1065)</f>
        <v>1800000</v>
      </c>
      <c r="J1062" s="147">
        <f>SUM(J1063:J1065)</f>
        <v>-1800000</v>
      </c>
      <c r="K1062" s="147"/>
      <c r="L1062" s="171">
        <f t="shared" ref="L1062" si="547">SUM(L1063:L1065)</f>
        <v>0</v>
      </c>
      <c r="M1062" s="315"/>
      <c r="N1062" s="316"/>
      <c r="O1062" s="317"/>
    </row>
    <row r="1063" spans="1:15">
      <c r="B1063" s="69"/>
      <c r="C1063" s="70" t="s">
        <v>56</v>
      </c>
      <c r="D1063" s="465"/>
      <c r="E1063" s="466"/>
      <c r="F1063" s="185">
        <v>900000</v>
      </c>
      <c r="G1063" s="186">
        <v>1</v>
      </c>
      <c r="H1063" s="187">
        <v>2</v>
      </c>
      <c r="I1063" s="142">
        <f t="shared" ref="I1063:I1065" si="548">F1063*G1063*H1063</f>
        <v>1800000</v>
      </c>
      <c r="J1063" s="142">
        <f>L1063-I1063</f>
        <v>-1800000</v>
      </c>
      <c r="K1063" s="142"/>
      <c r="L1063" s="172">
        <f>M1063*N1063*O1063</f>
        <v>0</v>
      </c>
      <c r="M1063" s="318"/>
      <c r="N1063" s="319"/>
      <c r="O1063" s="320"/>
    </row>
    <row r="1064" spans="1:15">
      <c r="B1064" s="69"/>
      <c r="C1064" s="70"/>
      <c r="D1064" s="465"/>
      <c r="E1064" s="466"/>
      <c r="F1064" s="185"/>
      <c r="G1064" s="186"/>
      <c r="H1064" s="187"/>
      <c r="I1064" s="142">
        <f t="shared" si="548"/>
        <v>0</v>
      </c>
      <c r="J1064" s="142">
        <f>L1064-I1064</f>
        <v>0</v>
      </c>
      <c r="K1064" s="142"/>
      <c r="L1064" s="172">
        <f t="shared" ref="L1064:L1065" si="549">M1064*N1064*O1064</f>
        <v>0</v>
      </c>
      <c r="M1064" s="318"/>
      <c r="N1064" s="319"/>
      <c r="O1064" s="320"/>
    </row>
    <row r="1065" spans="1:15" ht="14.25" thickBot="1">
      <c r="B1065" s="71"/>
      <c r="C1065" s="72"/>
      <c r="D1065" s="480"/>
      <c r="E1065" s="481"/>
      <c r="F1065" s="191"/>
      <c r="G1065" s="192"/>
      <c r="H1065" s="193"/>
      <c r="I1065" s="143">
        <f t="shared" si="548"/>
        <v>0</v>
      </c>
      <c r="J1065" s="143">
        <f>L1065-I1065</f>
        <v>0</v>
      </c>
      <c r="K1065" s="143"/>
      <c r="L1065" s="172">
        <f t="shared" si="549"/>
        <v>0</v>
      </c>
      <c r="M1065" s="324"/>
      <c r="N1065" s="325"/>
      <c r="O1065" s="326"/>
    </row>
    <row r="1066" spans="1:15">
      <c r="B1066" s="105" t="s">
        <v>24</v>
      </c>
      <c r="C1066" s="108" t="s">
        <v>13</v>
      </c>
      <c r="D1066" s="506"/>
      <c r="E1066" s="512"/>
      <c r="F1066" s="151"/>
      <c r="G1066" s="152"/>
      <c r="H1066" s="153"/>
      <c r="I1066" s="151">
        <f>I1067+I1071</f>
        <v>10000000</v>
      </c>
      <c r="J1066" s="151">
        <f>J1067+J1071</f>
        <v>-10000000</v>
      </c>
      <c r="K1066" s="151"/>
      <c r="L1066" s="173">
        <f>L1067+L1071</f>
        <v>0</v>
      </c>
      <c r="M1066" s="327"/>
      <c r="N1066" s="328"/>
      <c r="O1066" s="329"/>
    </row>
    <row r="1067" spans="1:15">
      <c r="B1067" s="73" t="s">
        <v>58</v>
      </c>
      <c r="C1067" s="109" t="s">
        <v>13</v>
      </c>
      <c r="D1067" s="513"/>
      <c r="E1067" s="514"/>
      <c r="F1067" s="154"/>
      <c r="G1067" s="155"/>
      <c r="H1067" s="156"/>
      <c r="I1067" s="154">
        <f t="shared" ref="I1067" si="550">SUM(I1068:I1070)</f>
        <v>2000000</v>
      </c>
      <c r="J1067" s="154">
        <f>SUM(J1068:J1070)</f>
        <v>-2000000</v>
      </c>
      <c r="K1067" s="154"/>
      <c r="L1067" s="174">
        <f>SUM(L1068:L1070)</f>
        <v>0</v>
      </c>
      <c r="M1067" s="330"/>
      <c r="N1067" s="331"/>
      <c r="O1067" s="332"/>
    </row>
    <row r="1068" spans="1:15">
      <c r="B1068" s="69"/>
      <c r="C1068" s="194" t="s">
        <v>417</v>
      </c>
      <c r="D1068" s="465" t="s">
        <v>83</v>
      </c>
      <c r="E1068" s="466"/>
      <c r="F1068" s="185">
        <v>100000</v>
      </c>
      <c r="G1068" s="186">
        <v>10</v>
      </c>
      <c r="H1068" s="187">
        <v>2</v>
      </c>
      <c r="I1068" s="142">
        <f t="shared" ref="I1068:I1070" si="551">F1068*G1068*H1068</f>
        <v>2000000</v>
      </c>
      <c r="J1068" s="142">
        <f>L1068-I1068</f>
        <v>-2000000</v>
      </c>
      <c r="K1068" s="142"/>
      <c r="L1068" s="172">
        <f>M1068*N1068*O1068</f>
        <v>0</v>
      </c>
      <c r="M1068" s="318"/>
      <c r="N1068" s="319"/>
      <c r="O1068" s="320"/>
    </row>
    <row r="1069" spans="1:15">
      <c r="B1069" s="69"/>
      <c r="C1069" s="194" t="s">
        <v>59</v>
      </c>
      <c r="D1069" s="465" t="s">
        <v>84</v>
      </c>
      <c r="E1069" s="466"/>
      <c r="F1069" s="185"/>
      <c r="G1069" s="186"/>
      <c r="H1069" s="187"/>
      <c r="I1069" s="142">
        <f t="shared" si="551"/>
        <v>0</v>
      </c>
      <c r="J1069" s="142">
        <f>L1069-I1069</f>
        <v>0</v>
      </c>
      <c r="K1069" s="142"/>
      <c r="L1069" s="172">
        <f t="shared" ref="L1069:L1070" si="552">M1069*N1069*O1069</f>
        <v>0</v>
      </c>
      <c r="M1069" s="318"/>
      <c r="N1069" s="319"/>
      <c r="O1069" s="320"/>
    </row>
    <row r="1070" spans="1:15" ht="14.25" thickBot="1">
      <c r="B1070" s="74"/>
      <c r="C1070" s="195" t="s">
        <v>59</v>
      </c>
      <c r="D1070" s="517" t="s">
        <v>85</v>
      </c>
      <c r="E1070" s="518"/>
      <c r="F1070" s="191"/>
      <c r="G1070" s="192"/>
      <c r="H1070" s="193"/>
      <c r="I1070" s="157">
        <f t="shared" si="551"/>
        <v>0</v>
      </c>
      <c r="J1070" s="157">
        <f>L1070-I1070</f>
        <v>0</v>
      </c>
      <c r="K1070" s="157"/>
      <c r="L1070" s="172">
        <f t="shared" si="552"/>
        <v>0</v>
      </c>
      <c r="M1070" s="324"/>
      <c r="N1070" s="325"/>
      <c r="O1070" s="326"/>
    </row>
    <row r="1071" spans="1:15">
      <c r="B1071" s="69" t="s">
        <v>60</v>
      </c>
      <c r="C1071" s="110" t="s">
        <v>13</v>
      </c>
      <c r="D1071" s="513"/>
      <c r="E1071" s="514"/>
      <c r="F1071" s="158"/>
      <c r="G1071" s="159"/>
      <c r="H1071" s="160"/>
      <c r="I1071" s="161">
        <f t="shared" ref="I1071" si="553">SUM(I1072:I1074)</f>
        <v>8000000</v>
      </c>
      <c r="J1071" s="161">
        <f>SUM(J1072:J1074)</f>
        <v>-8000000</v>
      </c>
      <c r="K1071" s="161"/>
      <c r="L1071" s="175">
        <f>SUM(L1072:L1074)</f>
        <v>0</v>
      </c>
      <c r="M1071" s="330"/>
      <c r="N1071" s="331"/>
      <c r="O1071" s="332"/>
    </row>
    <row r="1072" spans="1:15">
      <c r="B1072" s="69"/>
      <c r="C1072" s="194" t="s">
        <v>418</v>
      </c>
      <c r="D1072" s="465" t="s">
        <v>83</v>
      </c>
      <c r="E1072" s="466"/>
      <c r="F1072" s="185">
        <v>200000</v>
      </c>
      <c r="G1072" s="186">
        <v>20</v>
      </c>
      <c r="H1072" s="187">
        <v>2</v>
      </c>
      <c r="I1072" s="142">
        <f t="shared" ref="I1072:I1074" si="554">F1072*G1072*H1072</f>
        <v>8000000</v>
      </c>
      <c r="J1072" s="142">
        <f>L1072-I1072</f>
        <v>-8000000</v>
      </c>
      <c r="K1072" s="142"/>
      <c r="L1072" s="172">
        <f>M1072*N1072*O1072</f>
        <v>0</v>
      </c>
      <c r="M1072" s="318"/>
      <c r="N1072" s="319">
        <f>G1045</f>
        <v>30</v>
      </c>
      <c r="O1072" s="320">
        <f>I1045</f>
        <v>2</v>
      </c>
    </row>
    <row r="1073" spans="2:15">
      <c r="B1073" s="69"/>
      <c r="C1073" s="194" t="s">
        <v>59</v>
      </c>
      <c r="D1073" s="465" t="s">
        <v>84</v>
      </c>
      <c r="E1073" s="466"/>
      <c r="F1073" s="185"/>
      <c r="G1073" s="186"/>
      <c r="H1073" s="187"/>
      <c r="I1073" s="142">
        <f t="shared" si="554"/>
        <v>0</v>
      </c>
      <c r="J1073" s="142"/>
      <c r="K1073" s="142"/>
      <c r="L1073" s="172">
        <f t="shared" ref="L1073:L1074" si="555">M1073*N1073*O1073</f>
        <v>0</v>
      </c>
      <c r="M1073" s="318"/>
      <c r="N1073" s="319">
        <f>G1045</f>
        <v>30</v>
      </c>
      <c r="O1073" s="320">
        <f>I1045</f>
        <v>2</v>
      </c>
    </row>
    <row r="1074" spans="2:15" ht="14.25" thickBot="1">
      <c r="B1074" s="71"/>
      <c r="C1074" s="196" t="s">
        <v>59</v>
      </c>
      <c r="D1074" s="517" t="s">
        <v>85</v>
      </c>
      <c r="E1074" s="518"/>
      <c r="F1074" s="185"/>
      <c r="G1074" s="186"/>
      <c r="H1074" s="187"/>
      <c r="I1074" s="143">
        <f t="shared" si="554"/>
        <v>0</v>
      </c>
      <c r="J1074" s="143">
        <f>L1074-I1074</f>
        <v>0</v>
      </c>
      <c r="K1074" s="143"/>
      <c r="L1074" s="172">
        <f t="shared" si="555"/>
        <v>0</v>
      </c>
      <c r="M1074" s="318"/>
      <c r="N1074" s="319"/>
      <c r="O1074" s="320"/>
    </row>
    <row r="1075" spans="2:15">
      <c r="B1075" s="105" t="s">
        <v>61</v>
      </c>
      <c r="C1075" s="108" t="s">
        <v>13</v>
      </c>
      <c r="D1075" s="493"/>
      <c r="E1075" s="494"/>
      <c r="F1075" s="151"/>
      <c r="G1075" s="152"/>
      <c r="H1075" s="153"/>
      <c r="I1075" s="151">
        <f>I1076+I1080</f>
        <v>160000</v>
      </c>
      <c r="J1075" s="151">
        <f>J1076+J1080</f>
        <v>-160000</v>
      </c>
      <c r="K1075" s="151"/>
      <c r="L1075" s="173">
        <f>L1076+L1080</f>
        <v>0</v>
      </c>
      <c r="M1075" s="327"/>
      <c r="N1075" s="328"/>
      <c r="O1075" s="329"/>
    </row>
    <row r="1076" spans="2:15">
      <c r="B1076" s="130" t="s">
        <v>25</v>
      </c>
      <c r="C1076" s="131" t="s">
        <v>13</v>
      </c>
      <c r="D1076" s="489"/>
      <c r="E1076" s="490"/>
      <c r="F1076" s="162"/>
      <c r="G1076" s="163"/>
      <c r="H1076" s="164"/>
      <c r="I1076" s="162">
        <f>SUM(I1077:I1079)</f>
        <v>160000</v>
      </c>
      <c r="J1076" s="162">
        <f>SUM(J1077:J1079)</f>
        <v>-160000</v>
      </c>
      <c r="K1076" s="162"/>
      <c r="L1076" s="176">
        <f>SUM(L1077:L1079)</f>
        <v>0</v>
      </c>
      <c r="M1076" s="333"/>
      <c r="N1076" s="334"/>
      <c r="O1076" s="335"/>
    </row>
    <row r="1077" spans="2:15">
      <c r="B1077" s="69"/>
      <c r="C1077" s="214" t="s">
        <v>417</v>
      </c>
      <c r="D1077" s="487"/>
      <c r="E1077" s="488"/>
      <c r="F1077" s="197">
        <v>80000</v>
      </c>
      <c r="G1077" s="198">
        <v>1</v>
      </c>
      <c r="H1077" s="199">
        <v>2</v>
      </c>
      <c r="I1077" s="165">
        <f t="shared" ref="I1077:I1079" si="556">F1077*G1077*H1077</f>
        <v>160000</v>
      </c>
      <c r="J1077" s="165">
        <f>L1077-I1077</f>
        <v>-160000</v>
      </c>
      <c r="K1077" s="165"/>
      <c r="L1077" s="177">
        <f>M1077*N1077*O1077</f>
        <v>0</v>
      </c>
      <c r="M1077" s="336"/>
      <c r="N1077" s="337"/>
      <c r="O1077" s="338"/>
    </row>
    <row r="1078" spans="2:15">
      <c r="B1078" s="69"/>
      <c r="C1078" s="212"/>
      <c r="D1078" s="465"/>
      <c r="E1078" s="484"/>
      <c r="F1078" s="185"/>
      <c r="G1078" s="186"/>
      <c r="H1078" s="187"/>
      <c r="I1078" s="142">
        <f t="shared" si="556"/>
        <v>0</v>
      </c>
      <c r="J1078" s="142">
        <f>L1078-I1078</f>
        <v>0</v>
      </c>
      <c r="K1078" s="142"/>
      <c r="L1078" s="177">
        <f t="shared" ref="L1078:L1079" si="557">M1078*N1078*O1078</f>
        <v>0</v>
      </c>
      <c r="M1078" s="318"/>
      <c r="N1078" s="319"/>
      <c r="O1078" s="320"/>
    </row>
    <row r="1079" spans="2:15">
      <c r="B1079" s="69"/>
      <c r="C1079" s="213"/>
      <c r="D1079" s="491"/>
      <c r="E1079" s="492"/>
      <c r="F1079" s="191"/>
      <c r="G1079" s="192"/>
      <c r="H1079" s="193"/>
      <c r="I1079" s="150">
        <f t="shared" si="556"/>
        <v>0</v>
      </c>
      <c r="J1079" s="150">
        <f>L1079-I1079</f>
        <v>0</v>
      </c>
      <c r="K1079" s="150"/>
      <c r="L1079" s="177">
        <f t="shared" si="557"/>
        <v>0</v>
      </c>
      <c r="M1079" s="324"/>
      <c r="N1079" s="325"/>
      <c r="O1079" s="326"/>
    </row>
    <row r="1080" spans="2:15">
      <c r="B1080" s="130" t="s">
        <v>62</v>
      </c>
      <c r="C1080" s="131" t="s">
        <v>13</v>
      </c>
      <c r="D1080" s="489"/>
      <c r="E1080" s="490"/>
      <c r="F1080" s="162"/>
      <c r="G1080" s="163"/>
      <c r="H1080" s="164"/>
      <c r="I1080" s="162">
        <f>SUM(I1081:I1083)</f>
        <v>0</v>
      </c>
      <c r="J1080" s="162">
        <f>SUM(J1081:J1083)</f>
        <v>0</v>
      </c>
      <c r="K1080" s="162"/>
      <c r="L1080" s="176">
        <f>SUM(L1081:L1083)</f>
        <v>0</v>
      </c>
      <c r="M1080" s="333"/>
      <c r="N1080" s="334"/>
      <c r="O1080" s="335"/>
    </row>
    <row r="1081" spans="2:15">
      <c r="B1081" s="69"/>
      <c r="C1081" s="200"/>
      <c r="D1081" s="487"/>
      <c r="E1081" s="488"/>
      <c r="F1081" s="197"/>
      <c r="G1081" s="198"/>
      <c r="H1081" s="199">
        <v>2</v>
      </c>
      <c r="I1081" s="165">
        <f>F1081*G1081*H1081</f>
        <v>0</v>
      </c>
      <c r="J1081" s="165">
        <f>L1081-I1081</f>
        <v>0</v>
      </c>
      <c r="K1081" s="165"/>
      <c r="L1081" s="177">
        <f>M1081*N1081*O1081</f>
        <v>0</v>
      </c>
      <c r="M1081" s="336"/>
      <c r="N1081" s="337"/>
      <c r="O1081" s="338"/>
    </row>
    <row r="1082" spans="2:15">
      <c r="B1082" s="69"/>
      <c r="C1082" s="201"/>
      <c r="D1082" s="465"/>
      <c r="E1082" s="484"/>
      <c r="F1082" s="185"/>
      <c r="G1082" s="186"/>
      <c r="H1082" s="187"/>
      <c r="I1082" s="142">
        <f t="shared" ref="I1082:I1083" si="558">F1082*G1082*H1082</f>
        <v>0</v>
      </c>
      <c r="J1082" s="142">
        <f>L1082-I1082</f>
        <v>0</v>
      </c>
      <c r="K1082" s="142"/>
      <c r="L1082" s="177">
        <f t="shared" ref="L1082:L1083" si="559">M1082*N1082*O1082</f>
        <v>0</v>
      </c>
      <c r="M1082" s="318"/>
      <c r="N1082" s="319"/>
      <c r="O1082" s="320"/>
    </row>
    <row r="1083" spans="2:15" ht="14.25" thickBot="1">
      <c r="B1083" s="71"/>
      <c r="C1083" s="202"/>
      <c r="D1083" s="480"/>
      <c r="E1083" s="485"/>
      <c r="F1083" s="188"/>
      <c r="G1083" s="189"/>
      <c r="H1083" s="190"/>
      <c r="I1083" s="143">
        <f t="shared" si="558"/>
        <v>0</v>
      </c>
      <c r="J1083" s="143">
        <f>L1083-I1083</f>
        <v>0</v>
      </c>
      <c r="K1083" s="143"/>
      <c r="L1083" s="177">
        <f t="shared" si="559"/>
        <v>0</v>
      </c>
      <c r="M1083" s="321"/>
      <c r="N1083" s="322"/>
      <c r="O1083" s="323"/>
    </row>
    <row r="1084" spans="2:15" ht="30.75" customHeight="1" thickBot="1">
      <c r="B1084" s="283" t="s">
        <v>504</v>
      </c>
      <c r="C1084" s="107" t="s">
        <v>13</v>
      </c>
      <c r="D1084" s="508" t="s">
        <v>26</v>
      </c>
      <c r="E1084" s="509"/>
      <c r="F1084" s="208">
        <v>9000</v>
      </c>
      <c r="G1084" s="209">
        <v>20</v>
      </c>
      <c r="H1084" s="210">
        <v>2</v>
      </c>
      <c r="I1084" s="147">
        <f>F1084*G1084*H1084</f>
        <v>360000</v>
      </c>
      <c r="J1084" s="147">
        <f>L1084-I1084</f>
        <v>-360000</v>
      </c>
      <c r="K1084" s="147"/>
      <c r="L1084" s="171">
        <f>M1084*N1084*O1084</f>
        <v>0</v>
      </c>
      <c r="M1084" s="339"/>
      <c r="N1084" s="340">
        <f>H1045</f>
        <v>20</v>
      </c>
      <c r="O1084" s="341">
        <f>I1045</f>
        <v>2</v>
      </c>
    </row>
    <row r="1085" spans="2:15">
      <c r="B1085" s="129" t="s">
        <v>28</v>
      </c>
      <c r="C1085" s="106" t="s">
        <v>13</v>
      </c>
      <c r="D1085" s="506"/>
      <c r="E1085" s="507"/>
      <c r="F1085" s="144"/>
      <c r="G1085" s="145"/>
      <c r="H1085" s="146"/>
      <c r="I1085" s="144">
        <f t="shared" ref="I1085" si="560">SUM(I1086:I1088)</f>
        <v>2400000</v>
      </c>
      <c r="J1085" s="144">
        <f>SUM(J1086:J1088)</f>
        <v>-2400000</v>
      </c>
      <c r="K1085" s="144"/>
      <c r="L1085" s="170">
        <f t="shared" ref="L1085" si="561">SUM(L1086:L1088)</f>
        <v>0</v>
      </c>
      <c r="M1085" s="342"/>
      <c r="N1085" s="343"/>
      <c r="O1085" s="344"/>
    </row>
    <row r="1086" spans="2:15">
      <c r="B1086" s="69"/>
      <c r="C1086" s="200"/>
      <c r="D1086" s="487"/>
      <c r="E1086" s="488"/>
      <c r="F1086" s="197">
        <v>60000</v>
      </c>
      <c r="G1086" s="198">
        <v>20</v>
      </c>
      <c r="H1086" s="199">
        <v>2</v>
      </c>
      <c r="I1086" s="165">
        <f t="shared" ref="I1086:I1087" si="562">F1086*G1086*H1086</f>
        <v>2400000</v>
      </c>
      <c r="J1086" s="165">
        <f>L1086-I1086</f>
        <v>-2400000</v>
      </c>
      <c r="K1086" s="165"/>
      <c r="L1086" s="177">
        <f>M1086*N1086*O1086</f>
        <v>0</v>
      </c>
      <c r="M1086" s="336"/>
      <c r="N1086" s="337"/>
      <c r="O1086" s="338"/>
    </row>
    <row r="1087" spans="2:15">
      <c r="B1087" s="69"/>
      <c r="C1087" s="201"/>
      <c r="D1087" s="465"/>
      <c r="E1087" s="484"/>
      <c r="F1087" s="185"/>
      <c r="G1087" s="186"/>
      <c r="H1087" s="187"/>
      <c r="I1087" s="142">
        <f t="shared" si="562"/>
        <v>0</v>
      </c>
      <c r="J1087" s="142">
        <f>L1087-I1087</f>
        <v>0</v>
      </c>
      <c r="K1087" s="142"/>
      <c r="L1087" s="177">
        <f t="shared" ref="L1087:L1088" si="563">M1087*N1087*O1087</f>
        <v>0</v>
      </c>
      <c r="M1087" s="318"/>
      <c r="N1087" s="319"/>
      <c r="O1087" s="320"/>
    </row>
    <row r="1088" spans="2:15" ht="14.25" thickBot="1">
      <c r="B1088" s="71"/>
      <c r="C1088" s="202"/>
      <c r="D1088" s="480"/>
      <c r="E1088" s="485"/>
      <c r="F1088" s="188"/>
      <c r="G1088" s="189"/>
      <c r="H1088" s="190"/>
      <c r="I1088" s="143">
        <f>F1088*G1088*H1088</f>
        <v>0</v>
      </c>
      <c r="J1088" s="143">
        <f>L1088-I1088</f>
        <v>0</v>
      </c>
      <c r="K1088" s="143"/>
      <c r="L1088" s="177">
        <f t="shared" si="563"/>
        <v>0</v>
      </c>
      <c r="M1088" s="321"/>
      <c r="N1088" s="322"/>
      <c r="O1088" s="323"/>
    </row>
    <row r="1089" spans="1:15">
      <c r="B1089" s="105" t="s">
        <v>29</v>
      </c>
      <c r="C1089" s="107" t="s">
        <v>13</v>
      </c>
      <c r="D1089" s="478" t="s">
        <v>29</v>
      </c>
      <c r="E1089" s="486"/>
      <c r="F1089" s="147"/>
      <c r="G1089" s="148"/>
      <c r="H1089" s="149"/>
      <c r="I1089" s="147">
        <f t="shared" ref="I1089" si="564">SUM(I1090:I1092)</f>
        <v>800000</v>
      </c>
      <c r="J1089" s="147">
        <f>SUM(J1090:J1092)</f>
        <v>-800000</v>
      </c>
      <c r="K1089" s="147"/>
      <c r="L1089" s="171">
        <f t="shared" ref="L1089" si="565">SUM(L1090:L1092)</f>
        <v>0</v>
      </c>
      <c r="M1089" s="315"/>
      <c r="N1089" s="316"/>
      <c r="O1089" s="317">
        <f>I1045</f>
        <v>2</v>
      </c>
    </row>
    <row r="1090" spans="1:15">
      <c r="B1090" s="69"/>
      <c r="C1090" s="70" t="s">
        <v>63</v>
      </c>
      <c r="D1090" s="465"/>
      <c r="E1090" s="484"/>
      <c r="F1090" s="185">
        <v>20000</v>
      </c>
      <c r="G1090" s="186">
        <v>20</v>
      </c>
      <c r="H1090" s="187">
        <v>2</v>
      </c>
      <c r="I1090" s="142">
        <f t="shared" ref="I1090:I1092" si="566">F1090*G1090*H1090</f>
        <v>800000</v>
      </c>
      <c r="J1090" s="142">
        <f>L1090-I1090</f>
        <v>-800000</v>
      </c>
      <c r="K1090" s="142"/>
      <c r="L1090" s="172">
        <f>M1090*N1090*O1090</f>
        <v>0</v>
      </c>
      <c r="M1090" s="318"/>
      <c r="N1090" s="319">
        <f>H1045</f>
        <v>20</v>
      </c>
      <c r="O1090" s="320">
        <f>I1045</f>
        <v>2</v>
      </c>
    </row>
    <row r="1091" spans="1:15">
      <c r="B1091" s="69"/>
      <c r="C1091" s="70" t="s">
        <v>64</v>
      </c>
      <c r="D1091" s="465"/>
      <c r="E1091" s="484"/>
      <c r="F1091" s="185"/>
      <c r="G1091" s="186"/>
      <c r="H1091" s="187"/>
      <c r="I1091" s="142">
        <f t="shared" si="566"/>
        <v>0</v>
      </c>
      <c r="J1091" s="142">
        <f>L1091-I1091</f>
        <v>0</v>
      </c>
      <c r="K1091" s="142"/>
      <c r="L1091" s="172">
        <f t="shared" ref="L1091:L1092" si="567">M1091*N1091*O1091</f>
        <v>0</v>
      </c>
      <c r="M1091" s="318"/>
      <c r="N1091" s="319"/>
      <c r="O1091" s="320"/>
    </row>
    <row r="1092" spans="1:15" ht="14.25" thickBot="1">
      <c r="B1092" s="71"/>
      <c r="C1092" s="72"/>
      <c r="D1092" s="480"/>
      <c r="E1092" s="485"/>
      <c r="F1092" s="188"/>
      <c r="G1092" s="189"/>
      <c r="H1092" s="190"/>
      <c r="I1092" s="143">
        <f t="shared" si="566"/>
        <v>0</v>
      </c>
      <c r="J1092" s="143">
        <f>L1092-I1092</f>
        <v>0</v>
      </c>
      <c r="K1092" s="143"/>
      <c r="L1092" s="172">
        <f t="shared" si="567"/>
        <v>0</v>
      </c>
      <c r="M1092" s="321"/>
      <c r="N1092" s="322"/>
      <c r="O1092" s="323"/>
    </row>
    <row r="1093" spans="1:15">
      <c r="B1093" s="129" t="s">
        <v>65</v>
      </c>
      <c r="C1093" s="106" t="s">
        <v>13</v>
      </c>
      <c r="D1093" s="506"/>
      <c r="E1093" s="507"/>
      <c r="F1093" s="144"/>
      <c r="G1093" s="145"/>
      <c r="H1093" s="146"/>
      <c r="I1093" s="144">
        <f t="shared" ref="I1093" si="568">SUM(I1094:I1096)</f>
        <v>120000</v>
      </c>
      <c r="J1093" s="144">
        <f>SUM(J1094:J1096)</f>
        <v>-120000</v>
      </c>
      <c r="K1093" s="144"/>
      <c r="L1093" s="170">
        <f t="shared" ref="L1093" si="569">SUM(L1094:L1096)</f>
        <v>0</v>
      </c>
      <c r="M1093" s="342"/>
      <c r="N1093" s="343"/>
      <c r="O1093" s="344"/>
    </row>
    <row r="1094" spans="1:15">
      <c r="B1094" s="69"/>
      <c r="C1094" s="211" t="s">
        <v>416</v>
      </c>
      <c r="D1094" s="487"/>
      <c r="E1094" s="488"/>
      <c r="F1094" s="197">
        <v>3000</v>
      </c>
      <c r="G1094" s="198">
        <v>20</v>
      </c>
      <c r="H1094" s="199">
        <v>2</v>
      </c>
      <c r="I1094" s="165">
        <f t="shared" ref="I1094:I1096" si="570">F1094*G1094*H1094</f>
        <v>120000</v>
      </c>
      <c r="J1094" s="165">
        <f>L1094-I1094</f>
        <v>-120000</v>
      </c>
      <c r="K1094" s="165"/>
      <c r="L1094" s="177">
        <f>M1094*N1094*O1094</f>
        <v>0</v>
      </c>
      <c r="M1094" s="336"/>
      <c r="N1094" s="337">
        <f>H1045</f>
        <v>20</v>
      </c>
      <c r="O1094" s="338">
        <f>I1045</f>
        <v>2</v>
      </c>
    </row>
    <row r="1095" spans="1:15">
      <c r="B1095" s="69"/>
      <c r="C1095" s="70" t="s">
        <v>34</v>
      </c>
      <c r="D1095" s="465"/>
      <c r="E1095" s="484"/>
      <c r="F1095" s="185"/>
      <c r="G1095" s="186"/>
      <c r="H1095" s="187"/>
      <c r="I1095" s="142">
        <f t="shared" si="570"/>
        <v>0</v>
      </c>
      <c r="J1095" s="142">
        <f>L1095-I1095</f>
        <v>0</v>
      </c>
      <c r="K1095" s="142"/>
      <c r="L1095" s="177">
        <f t="shared" ref="L1095:L1096" si="571">M1095*N1095*O1095</f>
        <v>0</v>
      </c>
      <c r="M1095" s="336"/>
      <c r="N1095" s="319">
        <f>H1045</f>
        <v>20</v>
      </c>
      <c r="O1095" s="320">
        <f>I1045</f>
        <v>2</v>
      </c>
    </row>
    <row r="1096" spans="1:15" ht="14.25" thickBot="1">
      <c r="B1096" s="71"/>
      <c r="C1096" s="72"/>
      <c r="D1096" s="480"/>
      <c r="E1096" s="485"/>
      <c r="F1096" s="188"/>
      <c r="G1096" s="189"/>
      <c r="H1096" s="190"/>
      <c r="I1096" s="143">
        <f t="shared" si="570"/>
        <v>0</v>
      </c>
      <c r="J1096" s="143">
        <f>L1096-I1096</f>
        <v>0</v>
      </c>
      <c r="K1096" s="143"/>
      <c r="L1096" s="177">
        <f t="shared" si="571"/>
        <v>0</v>
      </c>
      <c r="M1096" s="321"/>
      <c r="N1096" s="322"/>
      <c r="O1096" s="323"/>
    </row>
    <row r="1097" spans="1:15">
      <c r="B1097" s="105" t="s">
        <v>66</v>
      </c>
      <c r="C1097" s="107" t="s">
        <v>13</v>
      </c>
      <c r="D1097" s="482">
        <f>I1097/(I1058+I1059+I1062+I1066+I1075+I1084+I1085+I1089+I1093)</f>
        <v>7.0198660963659287E-2</v>
      </c>
      <c r="E1097" s="483"/>
      <c r="F1097" s="147"/>
      <c r="G1097" s="148"/>
      <c r="H1097" s="149"/>
      <c r="I1097" s="147">
        <f t="shared" ref="I1097" si="572">SUM(I1098:I1100)</f>
        <v>1126000</v>
      </c>
      <c r="J1097" s="147">
        <f>SUM(J1098:J1100)</f>
        <v>-1126000</v>
      </c>
      <c r="K1097" s="147"/>
      <c r="L1097" s="171">
        <f t="shared" ref="L1097" si="573">SUM(L1098:L1100)</f>
        <v>0</v>
      </c>
      <c r="M1097" s="315"/>
      <c r="N1097" s="316"/>
      <c r="O1097" s="317"/>
    </row>
    <row r="1098" spans="1:15" ht="16.5" customHeight="1">
      <c r="B1098" s="496" t="s">
        <v>79</v>
      </c>
      <c r="C1098" s="70" t="s">
        <v>27</v>
      </c>
      <c r="D1098" s="465"/>
      <c r="E1098" s="484"/>
      <c r="F1098" s="185">
        <v>33000</v>
      </c>
      <c r="G1098" s="186">
        <v>1</v>
      </c>
      <c r="H1098" s="187">
        <v>2</v>
      </c>
      <c r="I1098" s="142">
        <f t="shared" ref="I1098:I1100" si="574">F1098*G1098*H1098</f>
        <v>66000</v>
      </c>
      <c r="J1098" s="142">
        <f>L1098-I1098</f>
        <v>-66000</v>
      </c>
      <c r="K1098" s="142"/>
      <c r="L1098" s="172">
        <f>M1098*N1098*O1098</f>
        <v>0</v>
      </c>
      <c r="M1098" s="318"/>
      <c r="N1098" s="319">
        <f>H1045</f>
        <v>20</v>
      </c>
      <c r="O1098" s="320">
        <f>I1045</f>
        <v>2</v>
      </c>
    </row>
    <row r="1099" spans="1:15">
      <c r="B1099" s="496"/>
      <c r="C1099" s="70" t="s">
        <v>30</v>
      </c>
      <c r="D1099" s="465"/>
      <c r="E1099" s="484"/>
      <c r="F1099" s="185">
        <v>30000</v>
      </c>
      <c r="G1099" s="186">
        <v>1</v>
      </c>
      <c r="H1099" s="187">
        <v>2</v>
      </c>
      <c r="I1099" s="142">
        <f t="shared" si="574"/>
        <v>60000</v>
      </c>
      <c r="J1099" s="142">
        <f>L1099-I1099</f>
        <v>-60000</v>
      </c>
      <c r="K1099" s="142"/>
      <c r="L1099" s="172">
        <f t="shared" ref="L1099:L1100" si="575">M1099*N1099*O1099</f>
        <v>0</v>
      </c>
      <c r="M1099" s="318"/>
      <c r="N1099" s="319">
        <f>H1045</f>
        <v>20</v>
      </c>
      <c r="O1099" s="320">
        <f>I1045</f>
        <v>2</v>
      </c>
    </row>
    <row r="1100" spans="1:15" ht="19.5" customHeight="1" thickBot="1">
      <c r="B1100" s="497"/>
      <c r="C1100" s="72" t="s">
        <v>33</v>
      </c>
      <c r="D1100" s="480"/>
      <c r="E1100" s="485"/>
      <c r="F1100" s="188">
        <v>500000</v>
      </c>
      <c r="G1100" s="189">
        <v>1</v>
      </c>
      <c r="H1100" s="190">
        <v>2</v>
      </c>
      <c r="I1100" s="143">
        <f t="shared" si="574"/>
        <v>1000000</v>
      </c>
      <c r="J1100" s="143">
        <f>L1100-I1100</f>
        <v>-1000000</v>
      </c>
      <c r="K1100" s="143"/>
      <c r="L1100" s="172">
        <f t="shared" si="575"/>
        <v>0</v>
      </c>
      <c r="M1100" s="321"/>
      <c r="N1100" s="322"/>
      <c r="O1100" s="323"/>
    </row>
    <row r="1101" spans="1:15" ht="18" customHeight="1">
      <c r="B1101" s="124" t="s">
        <v>412</v>
      </c>
      <c r="C1101" s="125" t="s">
        <v>23</v>
      </c>
      <c r="D1101" s="510"/>
      <c r="E1101" s="511"/>
      <c r="F1101" s="126"/>
      <c r="G1101" s="127"/>
      <c r="H1101" s="128"/>
      <c r="I1101" s="126">
        <f>SUM(I1102:I1105)</f>
        <v>1300000</v>
      </c>
      <c r="J1101" s="126">
        <f>SUM(J1102:J1105)</f>
        <v>-1300000</v>
      </c>
      <c r="K1101" s="126"/>
      <c r="L1101" s="178">
        <f>SUM(L1102:L1105)</f>
        <v>0</v>
      </c>
      <c r="M1101" s="345"/>
      <c r="N1101" s="346"/>
      <c r="O1101" s="347"/>
    </row>
    <row r="1102" spans="1:15">
      <c r="A1102" t="str">
        <f>B1045&amp;"식비"</f>
        <v>17식비</v>
      </c>
      <c r="B1102" s="111"/>
      <c r="C1102" s="110" t="s">
        <v>67</v>
      </c>
      <c r="D1102" s="487"/>
      <c r="E1102" s="488"/>
      <c r="F1102" s="197">
        <v>15000</v>
      </c>
      <c r="G1102" s="198">
        <v>20</v>
      </c>
      <c r="H1102" s="199">
        <v>2</v>
      </c>
      <c r="I1102" s="161">
        <f t="shared" ref="I1102:I1105" si="576">F1102*G1102*H1102</f>
        <v>600000</v>
      </c>
      <c r="J1102" s="161">
        <f>L1102-I1102</f>
        <v>-600000</v>
      </c>
      <c r="K1102" s="161"/>
      <c r="L1102" s="175">
        <f>M1102*N1102*O1102</f>
        <v>0</v>
      </c>
      <c r="M1102" s="336"/>
      <c r="N1102" s="337">
        <f>H1045</f>
        <v>20</v>
      </c>
      <c r="O1102" s="338">
        <f>I1045</f>
        <v>2</v>
      </c>
    </row>
    <row r="1103" spans="1:15">
      <c r="A1103" t="str">
        <f>B1045&amp;"숙박비"</f>
        <v>17숙박비</v>
      </c>
      <c r="B1103" s="111"/>
      <c r="C1103" s="112" t="s">
        <v>80</v>
      </c>
      <c r="D1103" s="465"/>
      <c r="E1103" s="484"/>
      <c r="F1103" s="191"/>
      <c r="G1103" s="192"/>
      <c r="H1103" s="193"/>
      <c r="I1103" s="166">
        <f t="shared" si="576"/>
        <v>0</v>
      </c>
      <c r="J1103" s="166">
        <f>L1103-I1103</f>
        <v>0</v>
      </c>
      <c r="K1103" s="166"/>
      <c r="L1103" s="175">
        <f t="shared" ref="L1103:L1105" si="577">M1103*N1103*O1103</f>
        <v>0</v>
      </c>
      <c r="M1103" s="324"/>
      <c r="N1103" s="325"/>
      <c r="O1103" s="326"/>
    </row>
    <row r="1104" spans="1:15">
      <c r="A1104" t="str">
        <f>B1045&amp;"수당"</f>
        <v>17수당</v>
      </c>
      <c r="B1104" s="111"/>
      <c r="C1104" s="112" t="s">
        <v>20</v>
      </c>
      <c r="D1104" s="203"/>
      <c r="E1104" s="204"/>
      <c r="F1104" s="191">
        <v>300000</v>
      </c>
      <c r="G1104" s="192">
        <v>1</v>
      </c>
      <c r="H1104" s="193">
        <v>1</v>
      </c>
      <c r="I1104" s="166">
        <f t="shared" si="576"/>
        <v>300000</v>
      </c>
      <c r="J1104" s="166">
        <f>L1104-I1104</f>
        <v>-300000</v>
      </c>
      <c r="K1104" s="166"/>
      <c r="L1104" s="175">
        <f t="shared" si="577"/>
        <v>0</v>
      </c>
      <c r="M1104" s="324"/>
      <c r="N1104" s="325"/>
      <c r="O1104" s="326"/>
    </row>
    <row r="1105" spans="1:15" ht="14.25" thickBot="1">
      <c r="A1105" t="str">
        <f>B1045&amp;"임금"</f>
        <v>17임금</v>
      </c>
      <c r="B1105" s="113"/>
      <c r="C1105" s="114" t="s">
        <v>81</v>
      </c>
      <c r="D1105" s="480"/>
      <c r="E1105" s="485"/>
      <c r="F1105" s="188">
        <v>400000</v>
      </c>
      <c r="G1105" s="189">
        <v>1</v>
      </c>
      <c r="H1105" s="190">
        <v>1</v>
      </c>
      <c r="I1105" s="167">
        <f t="shared" si="576"/>
        <v>400000</v>
      </c>
      <c r="J1105" s="167">
        <f>L1105-I1105</f>
        <v>-400000</v>
      </c>
      <c r="K1105" s="167"/>
      <c r="L1105" s="179">
        <f t="shared" si="577"/>
        <v>0</v>
      </c>
      <c r="M1105" s="321"/>
      <c r="N1105" s="322">
        <f>H1045</f>
        <v>20</v>
      </c>
      <c r="O1105" s="323">
        <f>I1045</f>
        <v>2</v>
      </c>
    </row>
    <row r="1106" spans="1:15" ht="37.9" customHeight="1">
      <c r="B1106" s="362" t="s">
        <v>533</v>
      </c>
      <c r="C1106" s="363" t="s">
        <v>532</v>
      </c>
      <c r="D1106" s="362"/>
      <c r="E1106" s="362" t="s">
        <v>529</v>
      </c>
      <c r="F1106" s="362"/>
      <c r="G1106" s="362" t="s">
        <v>528</v>
      </c>
      <c r="H1106" s="362"/>
      <c r="I1106" s="362" t="s">
        <v>534</v>
      </c>
      <c r="J1106" s="362"/>
      <c r="K1106" s="362" t="s">
        <v>535</v>
      </c>
      <c r="L1106" s="362"/>
    </row>
    <row r="1107" spans="1:15" ht="37.9" customHeight="1">
      <c r="B1107" s="362" t="s">
        <v>533</v>
      </c>
      <c r="C1107" s="363" t="s">
        <v>532</v>
      </c>
      <c r="D1107" s="362"/>
      <c r="E1107" s="362" t="s">
        <v>529</v>
      </c>
      <c r="F1107" s="362"/>
      <c r="G1107" s="362" t="s">
        <v>528</v>
      </c>
      <c r="H1107" s="362"/>
      <c r="I1107" s="362" t="s">
        <v>534</v>
      </c>
      <c r="J1107" s="362"/>
      <c r="K1107" s="362" t="s">
        <v>535</v>
      </c>
      <c r="L1107" s="362"/>
    </row>
    <row r="1108" spans="1:15" ht="37.9" customHeight="1" thickBot="1">
      <c r="B1108" s="362" t="s">
        <v>533</v>
      </c>
      <c r="C1108" s="363" t="s">
        <v>532</v>
      </c>
      <c r="D1108" s="362"/>
      <c r="E1108" s="362"/>
      <c r="F1108" s="362"/>
      <c r="G1108" s="362"/>
      <c r="H1108" s="362"/>
      <c r="I1108" s="362"/>
      <c r="J1108" s="362"/>
      <c r="K1108" s="362"/>
    </row>
    <row r="1109" spans="1:15" ht="33.75" customHeight="1">
      <c r="B1109" s="123" t="s">
        <v>68</v>
      </c>
      <c r="C1109" s="515" t="s">
        <v>42</v>
      </c>
      <c r="D1109" s="515"/>
      <c r="E1109" s="96" t="s">
        <v>409</v>
      </c>
      <c r="F1109" s="96" t="s">
        <v>43</v>
      </c>
      <c r="G1109" s="96" t="s">
        <v>44</v>
      </c>
      <c r="H1109" s="96" t="s">
        <v>45</v>
      </c>
      <c r="I1109" s="96" t="s">
        <v>46</v>
      </c>
      <c r="J1109" s="96" t="s">
        <v>47</v>
      </c>
      <c r="K1109" s="135"/>
      <c r="L1109" s="65"/>
    </row>
    <row r="1110" spans="1:15" ht="24.75" customHeight="1" thickBot="1">
      <c r="B1110" s="288">
        <f>B1045+1</f>
        <v>18</v>
      </c>
      <c r="C1110" s="516" t="s">
        <v>419</v>
      </c>
      <c r="D1110" s="516"/>
      <c r="E1110" s="141" t="s">
        <v>410</v>
      </c>
      <c r="F1110" s="141">
        <v>3</v>
      </c>
      <c r="G1110" s="215">
        <v>30</v>
      </c>
      <c r="H1110" s="141">
        <v>20</v>
      </c>
      <c r="I1110" s="141">
        <v>2</v>
      </c>
      <c r="J1110" s="104">
        <f>H1110*I1110</f>
        <v>40</v>
      </c>
      <c r="K1110" s="136"/>
      <c r="L1110" s="66"/>
    </row>
    <row r="1111" spans="1:15" ht="14.25" thickBot="1">
      <c r="B1111" s="64"/>
      <c r="C1111" s="64"/>
      <c r="D1111" s="64"/>
      <c r="E1111" s="64"/>
      <c r="F1111" s="64"/>
      <c r="G1111" s="64"/>
      <c r="H1111" s="64"/>
      <c r="I1111" s="64"/>
      <c r="J1111" s="64"/>
      <c r="K1111" s="137"/>
      <c r="L1111" s="64"/>
    </row>
    <row r="1112" spans="1:15" ht="18.75" customHeight="1">
      <c r="B1112" s="504" t="s">
        <v>78</v>
      </c>
      <c r="C1112" s="505"/>
      <c r="D1112" s="505"/>
      <c r="E1112" s="463" t="s">
        <v>404</v>
      </c>
      <c r="F1112" s="505"/>
      <c r="G1112" s="498" t="s">
        <v>82</v>
      </c>
      <c r="H1112" s="463" t="s">
        <v>405</v>
      </c>
      <c r="I1112" s="463" t="s">
        <v>406</v>
      </c>
      <c r="J1112" s="459" t="s">
        <v>403</v>
      </c>
      <c r="K1112" s="138"/>
      <c r="L1112" s="64"/>
    </row>
    <row r="1113" spans="1:15" ht="47.25" customHeight="1">
      <c r="B1113" s="97" t="s">
        <v>22</v>
      </c>
      <c r="C1113" s="98" t="s">
        <v>23</v>
      </c>
      <c r="D1113" s="216" t="s">
        <v>420</v>
      </c>
      <c r="E1113" s="464"/>
      <c r="F1113" s="464"/>
      <c r="G1113" s="499"/>
      <c r="H1113" s="464"/>
      <c r="I1113" s="464"/>
      <c r="J1113" s="460"/>
      <c r="K1113" s="139"/>
      <c r="L1113" s="64"/>
    </row>
    <row r="1114" spans="1:15" ht="18" customHeight="1">
      <c r="B1114" s="67" t="s">
        <v>23</v>
      </c>
      <c r="C1114" s="121">
        <f>SUM(C1115:C1116)</f>
        <v>0</v>
      </c>
      <c r="D1114" s="502">
        <f>ROUNDDOWN(C1115/G1110/J1110,0)</f>
        <v>0</v>
      </c>
      <c r="E1114" s="469" t="s">
        <v>438</v>
      </c>
      <c r="F1114" s="469"/>
      <c r="G1114" s="469">
        <v>6</v>
      </c>
      <c r="H1114" s="471">
        <v>190306</v>
      </c>
      <c r="I1114" s="474">
        <v>6850</v>
      </c>
      <c r="J1114" s="461">
        <f>D1114/I1114</f>
        <v>0</v>
      </c>
      <c r="K1114" s="140"/>
      <c r="L1114" s="64"/>
    </row>
    <row r="1115" spans="1:15" ht="18" customHeight="1">
      <c r="B1115" s="67" t="s">
        <v>415</v>
      </c>
      <c r="C1115" s="121">
        <f>L1122</f>
        <v>0</v>
      </c>
      <c r="D1115" s="502"/>
      <c r="E1115" s="469"/>
      <c r="F1115" s="469"/>
      <c r="G1115" s="469"/>
      <c r="H1115" s="472"/>
      <c r="I1115" s="474"/>
      <c r="J1115" s="461"/>
      <c r="K1115" s="140"/>
      <c r="L1115" s="64"/>
    </row>
    <row r="1116" spans="1:15" ht="18" customHeight="1" thickBot="1">
      <c r="B1116" s="68" t="s">
        <v>414</v>
      </c>
      <c r="C1116" s="122">
        <f>L1166</f>
        <v>0</v>
      </c>
      <c r="D1116" s="503"/>
      <c r="E1116" s="470"/>
      <c r="F1116" s="470"/>
      <c r="G1116" s="470"/>
      <c r="H1116" s="473"/>
      <c r="I1116" s="475"/>
      <c r="J1116" s="462"/>
      <c r="K1116" s="140"/>
      <c r="L1116" s="64"/>
    </row>
    <row r="1117" spans="1:15" ht="18" customHeight="1">
      <c r="B1117" s="180"/>
      <c r="C1117" s="205"/>
      <c r="D1117" s="206"/>
      <c r="E1117" s="181"/>
      <c r="F1117" s="181"/>
      <c r="G1117" s="181"/>
      <c r="H1117" s="183"/>
      <c r="I1117" s="184"/>
      <c r="J1117" s="207"/>
      <c r="K1117" s="182"/>
      <c r="L1117" s="64"/>
    </row>
    <row r="1118" spans="1:15" ht="14.25" thickBot="1">
      <c r="B1118" s="64"/>
      <c r="C1118" s="64"/>
      <c r="D1118" s="64"/>
      <c r="E1118" s="64"/>
      <c r="F1118" s="64"/>
      <c r="G1118" s="64"/>
      <c r="H1118" s="64"/>
      <c r="I1118" s="64"/>
      <c r="J1118" s="64"/>
      <c r="K1118" s="64"/>
      <c r="L1118" s="64"/>
    </row>
    <row r="1119" spans="1:15" ht="19.5" customHeight="1" thickBot="1">
      <c r="B1119" s="64"/>
      <c r="C1119" s="64"/>
      <c r="D1119" s="64"/>
      <c r="E1119" s="64"/>
      <c r="F1119" s="289" t="s">
        <v>74</v>
      </c>
      <c r="G1119" s="290"/>
      <c r="H1119" s="290"/>
      <c r="I1119" s="292"/>
      <c r="J1119" s="293" t="s">
        <v>35</v>
      </c>
      <c r="K1119" s="294"/>
      <c r="L1119" s="295" t="s">
        <v>76</v>
      </c>
      <c r="M1119" s="310"/>
      <c r="N1119" s="310"/>
      <c r="O1119" s="115"/>
    </row>
    <row r="1120" spans="1:15" ht="18.75" customHeight="1" thickBot="1">
      <c r="B1120" s="75" t="s">
        <v>31</v>
      </c>
      <c r="C1120" s="76" t="s">
        <v>50</v>
      </c>
      <c r="D1120" s="467" t="s">
        <v>51</v>
      </c>
      <c r="E1120" s="468"/>
      <c r="F1120" s="75" t="s">
        <v>52</v>
      </c>
      <c r="G1120" s="76" t="s">
        <v>53</v>
      </c>
      <c r="H1120" s="77" t="s">
        <v>21</v>
      </c>
      <c r="I1120" s="75" t="s">
        <v>48</v>
      </c>
      <c r="J1120" s="132" t="s">
        <v>407</v>
      </c>
      <c r="K1120" s="296" t="s">
        <v>408</v>
      </c>
      <c r="L1120" s="295" t="s">
        <v>48</v>
      </c>
      <c r="M1120" s="295" t="s">
        <v>52</v>
      </c>
      <c r="N1120" s="295" t="s">
        <v>53</v>
      </c>
      <c r="O1120" s="295" t="s">
        <v>21</v>
      </c>
    </row>
    <row r="1121" spans="1:15" ht="21" customHeight="1" thickBot="1">
      <c r="B1121" s="78" t="s">
        <v>23</v>
      </c>
      <c r="C1121" s="79"/>
      <c r="D1121" s="467"/>
      <c r="E1121" s="468"/>
      <c r="F1121" s="80"/>
      <c r="G1121" s="81"/>
      <c r="H1121" s="82"/>
      <c r="I1121" s="83">
        <f>I1122+I1166</f>
        <v>18466192</v>
      </c>
      <c r="J1121" s="133"/>
      <c r="K1121" s="133"/>
      <c r="L1121" s="168">
        <f>L1122+L1166</f>
        <v>0</v>
      </c>
      <c r="M1121" s="80"/>
      <c r="N1121" s="81"/>
      <c r="O1121" s="82"/>
    </row>
    <row r="1122" spans="1:15" ht="21.75" customHeight="1" thickBot="1">
      <c r="A1122" t="str">
        <f>B1110&amp;"훈련비"</f>
        <v>18훈련비</v>
      </c>
      <c r="B1122" s="99" t="s">
        <v>413</v>
      </c>
      <c r="C1122" s="100" t="s">
        <v>23</v>
      </c>
      <c r="D1122" s="500"/>
      <c r="E1122" s="501"/>
      <c r="F1122" s="101"/>
      <c r="G1122" s="102"/>
      <c r="H1122" s="103"/>
      <c r="I1122" s="101">
        <f>I1123+I1124+I1127+I1131+I1140+I1149+I1150+I1154+I1158+I1162</f>
        <v>17166192</v>
      </c>
      <c r="J1122" s="101">
        <f>J1123+J1124+J1127+J1131+J1140+J1149+J1150+J1154+J1158+J1162</f>
        <v>-17166192</v>
      </c>
      <c r="K1122" s="101"/>
      <c r="L1122" s="169">
        <f>L1123+L1124+L1127+L1131+L1140+L1149+L1150+L1154+L1158+L1162</f>
        <v>0</v>
      </c>
      <c r="M1122" s="101"/>
      <c r="N1122" s="102"/>
      <c r="O1122" s="311"/>
    </row>
    <row r="1123" spans="1:15" ht="14.25" thickBot="1">
      <c r="B1123" s="105" t="s">
        <v>54</v>
      </c>
      <c r="C1123" s="106" t="s">
        <v>13</v>
      </c>
      <c r="D1123" s="476" t="s">
        <v>54</v>
      </c>
      <c r="E1123" s="477"/>
      <c r="F1123" s="280">
        <v>12506</v>
      </c>
      <c r="G1123" s="281">
        <v>16</v>
      </c>
      <c r="H1123" s="282">
        <v>2</v>
      </c>
      <c r="I1123" s="144">
        <f>F1123*G1123*H1123</f>
        <v>400192</v>
      </c>
      <c r="J1123" s="144">
        <f>L1123-I1123</f>
        <v>-400192</v>
      </c>
      <c r="K1123" s="144"/>
      <c r="L1123" s="170">
        <f>M1123*N1123*O1123</f>
        <v>0</v>
      </c>
      <c r="M1123" s="312"/>
      <c r="N1123" s="313">
        <v>30</v>
      </c>
      <c r="O1123" s="314">
        <f>I1110</f>
        <v>2</v>
      </c>
    </row>
    <row r="1124" spans="1:15">
      <c r="B1124" s="105" t="s">
        <v>55</v>
      </c>
      <c r="C1124" s="107" t="s">
        <v>13</v>
      </c>
      <c r="D1124" s="478"/>
      <c r="E1124" s="479"/>
      <c r="F1124" s="147"/>
      <c r="G1124" s="148"/>
      <c r="H1124" s="149"/>
      <c r="I1124" s="147">
        <f t="shared" ref="I1124" si="578">SUM(I1125:I1126)</f>
        <v>0</v>
      </c>
      <c r="J1124" s="147">
        <f>SUM(J1125:J1126)</f>
        <v>0</v>
      </c>
      <c r="K1124" s="147"/>
      <c r="L1124" s="171">
        <f t="shared" ref="L1124" si="579">SUM(L1125:L1126)</f>
        <v>0</v>
      </c>
      <c r="M1124" s="315"/>
      <c r="N1124" s="316"/>
      <c r="O1124" s="317"/>
    </row>
    <row r="1125" spans="1:15">
      <c r="B1125" s="69"/>
      <c r="C1125" s="70" t="s">
        <v>56</v>
      </c>
      <c r="D1125" s="465"/>
      <c r="E1125" s="466"/>
      <c r="F1125" s="185"/>
      <c r="G1125" s="186"/>
      <c r="H1125" s="187"/>
      <c r="I1125" s="142">
        <f>F1125*G1125*H1125</f>
        <v>0</v>
      </c>
      <c r="J1125" s="142">
        <f>L1125-I1125</f>
        <v>0</v>
      </c>
      <c r="K1125" s="142"/>
      <c r="L1125" s="172">
        <f>M1125*N1125*O1125</f>
        <v>0</v>
      </c>
      <c r="M1125" s="318"/>
      <c r="N1125" s="319"/>
      <c r="O1125" s="320"/>
    </row>
    <row r="1126" spans="1:15" ht="14.25" thickBot="1">
      <c r="B1126" s="71"/>
      <c r="C1126" s="72"/>
      <c r="D1126" s="480"/>
      <c r="E1126" s="481"/>
      <c r="F1126" s="188"/>
      <c r="G1126" s="189"/>
      <c r="H1126" s="190"/>
      <c r="I1126" s="143">
        <f>F1126*G1126*H1126</f>
        <v>0</v>
      </c>
      <c r="J1126" s="143">
        <f>L1126-I1126</f>
        <v>0</v>
      </c>
      <c r="K1126" s="143"/>
      <c r="L1126" s="172">
        <f>M1126*N1126*O1126</f>
        <v>0</v>
      </c>
      <c r="M1126" s="321"/>
      <c r="N1126" s="322"/>
      <c r="O1126" s="323"/>
    </row>
    <row r="1127" spans="1:15">
      <c r="B1127" s="105" t="s">
        <v>57</v>
      </c>
      <c r="C1127" s="107" t="s">
        <v>13</v>
      </c>
      <c r="D1127" s="478"/>
      <c r="E1127" s="479"/>
      <c r="F1127" s="147"/>
      <c r="G1127" s="148"/>
      <c r="H1127" s="149"/>
      <c r="I1127" s="147">
        <f t="shared" ref="I1127" si="580">SUM(I1128:I1130)</f>
        <v>1800000</v>
      </c>
      <c r="J1127" s="147">
        <f>SUM(J1128:J1130)</f>
        <v>-1800000</v>
      </c>
      <c r="K1127" s="147"/>
      <c r="L1127" s="171">
        <f t="shared" ref="L1127" si="581">SUM(L1128:L1130)</f>
        <v>0</v>
      </c>
      <c r="M1127" s="315"/>
      <c r="N1127" s="316"/>
      <c r="O1127" s="317"/>
    </row>
    <row r="1128" spans="1:15">
      <c r="B1128" s="69"/>
      <c r="C1128" s="70" t="s">
        <v>56</v>
      </c>
      <c r="D1128" s="465"/>
      <c r="E1128" s="466"/>
      <c r="F1128" s="185">
        <v>900000</v>
      </c>
      <c r="G1128" s="186">
        <v>1</v>
      </c>
      <c r="H1128" s="187">
        <v>2</v>
      </c>
      <c r="I1128" s="142">
        <f t="shared" ref="I1128:I1130" si="582">F1128*G1128*H1128</f>
        <v>1800000</v>
      </c>
      <c r="J1128" s="142">
        <f>L1128-I1128</f>
        <v>-1800000</v>
      </c>
      <c r="K1128" s="142"/>
      <c r="L1128" s="172">
        <f>M1128*N1128*O1128</f>
        <v>0</v>
      </c>
      <c r="M1128" s="318"/>
      <c r="N1128" s="319"/>
      <c r="O1128" s="320"/>
    </row>
    <row r="1129" spans="1:15">
      <c r="B1129" s="69"/>
      <c r="C1129" s="70"/>
      <c r="D1129" s="465"/>
      <c r="E1129" s="466"/>
      <c r="F1129" s="185"/>
      <c r="G1129" s="186"/>
      <c r="H1129" s="187"/>
      <c r="I1129" s="142">
        <f t="shared" si="582"/>
        <v>0</v>
      </c>
      <c r="J1129" s="142">
        <f>L1129-I1129</f>
        <v>0</v>
      </c>
      <c r="K1129" s="142"/>
      <c r="L1129" s="172">
        <f t="shared" ref="L1129:L1130" si="583">M1129*N1129*O1129</f>
        <v>0</v>
      </c>
      <c r="M1129" s="318"/>
      <c r="N1129" s="319"/>
      <c r="O1129" s="320"/>
    </row>
    <row r="1130" spans="1:15" ht="14.25" thickBot="1">
      <c r="B1130" s="71"/>
      <c r="C1130" s="72"/>
      <c r="D1130" s="480"/>
      <c r="E1130" s="481"/>
      <c r="F1130" s="191"/>
      <c r="G1130" s="192"/>
      <c r="H1130" s="193"/>
      <c r="I1130" s="143">
        <f t="shared" si="582"/>
        <v>0</v>
      </c>
      <c r="J1130" s="143">
        <f>L1130-I1130</f>
        <v>0</v>
      </c>
      <c r="K1130" s="143"/>
      <c r="L1130" s="172">
        <f t="shared" si="583"/>
        <v>0</v>
      </c>
      <c r="M1130" s="324"/>
      <c r="N1130" s="325"/>
      <c r="O1130" s="326"/>
    </row>
    <row r="1131" spans="1:15">
      <c r="B1131" s="105" t="s">
        <v>24</v>
      </c>
      <c r="C1131" s="108" t="s">
        <v>13</v>
      </c>
      <c r="D1131" s="506"/>
      <c r="E1131" s="512"/>
      <c r="F1131" s="151"/>
      <c r="G1131" s="152"/>
      <c r="H1131" s="153"/>
      <c r="I1131" s="151">
        <f>I1132+I1136</f>
        <v>10000000</v>
      </c>
      <c r="J1131" s="151">
        <f>J1132+J1136</f>
        <v>-10000000</v>
      </c>
      <c r="K1131" s="151"/>
      <c r="L1131" s="173">
        <f>L1132+L1136</f>
        <v>0</v>
      </c>
      <c r="M1131" s="327"/>
      <c r="N1131" s="328"/>
      <c r="O1131" s="329"/>
    </row>
    <row r="1132" spans="1:15">
      <c r="B1132" s="73" t="s">
        <v>58</v>
      </c>
      <c r="C1132" s="109" t="s">
        <v>13</v>
      </c>
      <c r="D1132" s="513"/>
      <c r="E1132" s="514"/>
      <c r="F1132" s="154"/>
      <c r="G1132" s="155"/>
      <c r="H1132" s="156"/>
      <c r="I1132" s="154">
        <f t="shared" ref="I1132" si="584">SUM(I1133:I1135)</f>
        <v>2000000</v>
      </c>
      <c r="J1132" s="154">
        <f>SUM(J1133:J1135)</f>
        <v>-2000000</v>
      </c>
      <c r="K1132" s="154"/>
      <c r="L1132" s="174">
        <f>SUM(L1133:L1135)</f>
        <v>0</v>
      </c>
      <c r="M1132" s="330"/>
      <c r="N1132" s="331"/>
      <c r="O1132" s="332"/>
    </row>
    <row r="1133" spans="1:15">
      <c r="B1133" s="69"/>
      <c r="C1133" s="194" t="s">
        <v>417</v>
      </c>
      <c r="D1133" s="465" t="s">
        <v>83</v>
      </c>
      <c r="E1133" s="466"/>
      <c r="F1133" s="185">
        <v>100000</v>
      </c>
      <c r="G1133" s="186">
        <v>10</v>
      </c>
      <c r="H1133" s="187">
        <v>2</v>
      </c>
      <c r="I1133" s="142">
        <f t="shared" ref="I1133:I1135" si="585">F1133*G1133*H1133</f>
        <v>2000000</v>
      </c>
      <c r="J1133" s="142">
        <f>L1133-I1133</f>
        <v>-2000000</v>
      </c>
      <c r="K1133" s="142"/>
      <c r="L1133" s="172">
        <f>M1133*N1133*O1133</f>
        <v>0</v>
      </c>
      <c r="M1133" s="318"/>
      <c r="N1133" s="319"/>
      <c r="O1133" s="320"/>
    </row>
    <row r="1134" spans="1:15">
      <c r="B1134" s="69"/>
      <c r="C1134" s="194" t="s">
        <v>59</v>
      </c>
      <c r="D1134" s="465" t="s">
        <v>84</v>
      </c>
      <c r="E1134" s="466"/>
      <c r="F1134" s="185"/>
      <c r="G1134" s="186"/>
      <c r="H1134" s="187"/>
      <c r="I1134" s="142">
        <f t="shared" si="585"/>
        <v>0</v>
      </c>
      <c r="J1134" s="142">
        <f>L1134-I1134</f>
        <v>0</v>
      </c>
      <c r="K1134" s="142"/>
      <c r="L1134" s="172">
        <f t="shared" ref="L1134:L1135" si="586">M1134*N1134*O1134</f>
        <v>0</v>
      </c>
      <c r="M1134" s="318"/>
      <c r="N1134" s="319"/>
      <c r="O1134" s="320"/>
    </row>
    <row r="1135" spans="1:15" ht="14.25" thickBot="1">
      <c r="B1135" s="74"/>
      <c r="C1135" s="195" t="s">
        <v>59</v>
      </c>
      <c r="D1135" s="517" t="s">
        <v>85</v>
      </c>
      <c r="E1135" s="518"/>
      <c r="F1135" s="191"/>
      <c r="G1135" s="192"/>
      <c r="H1135" s="193"/>
      <c r="I1135" s="157">
        <f t="shared" si="585"/>
        <v>0</v>
      </c>
      <c r="J1135" s="157">
        <f>L1135-I1135</f>
        <v>0</v>
      </c>
      <c r="K1135" s="157"/>
      <c r="L1135" s="172">
        <f t="shared" si="586"/>
        <v>0</v>
      </c>
      <c r="M1135" s="324"/>
      <c r="N1135" s="325"/>
      <c r="O1135" s="326"/>
    </row>
    <row r="1136" spans="1:15">
      <c r="B1136" s="69" t="s">
        <v>60</v>
      </c>
      <c r="C1136" s="110" t="s">
        <v>13</v>
      </c>
      <c r="D1136" s="513"/>
      <c r="E1136" s="514"/>
      <c r="F1136" s="158"/>
      <c r="G1136" s="159"/>
      <c r="H1136" s="160"/>
      <c r="I1136" s="161">
        <f t="shared" ref="I1136" si="587">SUM(I1137:I1139)</f>
        <v>8000000</v>
      </c>
      <c r="J1136" s="161">
        <f>SUM(J1137:J1139)</f>
        <v>-8000000</v>
      </c>
      <c r="K1136" s="161"/>
      <c r="L1136" s="175">
        <f>SUM(L1137:L1139)</f>
        <v>0</v>
      </c>
      <c r="M1136" s="330"/>
      <c r="N1136" s="331"/>
      <c r="O1136" s="332"/>
    </row>
    <row r="1137" spans="2:15">
      <c r="B1137" s="69"/>
      <c r="C1137" s="194" t="s">
        <v>418</v>
      </c>
      <c r="D1137" s="465" t="s">
        <v>83</v>
      </c>
      <c r="E1137" s="466"/>
      <c r="F1137" s="185">
        <v>200000</v>
      </c>
      <c r="G1137" s="186">
        <v>20</v>
      </c>
      <c r="H1137" s="187">
        <v>2</v>
      </c>
      <c r="I1137" s="142">
        <f t="shared" ref="I1137:I1139" si="588">F1137*G1137*H1137</f>
        <v>8000000</v>
      </c>
      <c r="J1137" s="142">
        <f>L1137-I1137</f>
        <v>-8000000</v>
      </c>
      <c r="K1137" s="142"/>
      <c r="L1137" s="172">
        <f>M1137*N1137*O1137</f>
        <v>0</v>
      </c>
      <c r="M1137" s="318"/>
      <c r="N1137" s="319">
        <f>G1110</f>
        <v>30</v>
      </c>
      <c r="O1137" s="320">
        <f>I1110</f>
        <v>2</v>
      </c>
    </row>
    <row r="1138" spans="2:15">
      <c r="B1138" s="69"/>
      <c r="C1138" s="194" t="s">
        <v>59</v>
      </c>
      <c r="D1138" s="465" t="s">
        <v>84</v>
      </c>
      <c r="E1138" s="466"/>
      <c r="F1138" s="185"/>
      <c r="G1138" s="186"/>
      <c r="H1138" s="187"/>
      <c r="I1138" s="142">
        <f t="shared" si="588"/>
        <v>0</v>
      </c>
      <c r="J1138" s="142"/>
      <c r="K1138" s="142"/>
      <c r="L1138" s="172">
        <f t="shared" ref="L1138:L1139" si="589">M1138*N1138*O1138</f>
        <v>0</v>
      </c>
      <c r="M1138" s="318"/>
      <c r="N1138" s="319">
        <f>G1110</f>
        <v>30</v>
      </c>
      <c r="O1138" s="320">
        <f>I1110</f>
        <v>2</v>
      </c>
    </row>
    <row r="1139" spans="2:15" ht="14.25" thickBot="1">
      <c r="B1139" s="71"/>
      <c r="C1139" s="196" t="s">
        <v>59</v>
      </c>
      <c r="D1139" s="517" t="s">
        <v>85</v>
      </c>
      <c r="E1139" s="518"/>
      <c r="F1139" s="185"/>
      <c r="G1139" s="186"/>
      <c r="H1139" s="187"/>
      <c r="I1139" s="143">
        <f t="shared" si="588"/>
        <v>0</v>
      </c>
      <c r="J1139" s="143">
        <f>L1139-I1139</f>
        <v>0</v>
      </c>
      <c r="K1139" s="143"/>
      <c r="L1139" s="172">
        <f t="shared" si="589"/>
        <v>0</v>
      </c>
      <c r="M1139" s="318"/>
      <c r="N1139" s="319"/>
      <c r="O1139" s="320"/>
    </row>
    <row r="1140" spans="2:15">
      <c r="B1140" s="105" t="s">
        <v>61</v>
      </c>
      <c r="C1140" s="108" t="s">
        <v>13</v>
      </c>
      <c r="D1140" s="493"/>
      <c r="E1140" s="494"/>
      <c r="F1140" s="151"/>
      <c r="G1140" s="152"/>
      <c r="H1140" s="153"/>
      <c r="I1140" s="151">
        <f>I1141+I1145</f>
        <v>160000</v>
      </c>
      <c r="J1140" s="151">
        <f>J1141+J1145</f>
        <v>-160000</v>
      </c>
      <c r="K1140" s="151"/>
      <c r="L1140" s="173">
        <f>L1141+L1145</f>
        <v>0</v>
      </c>
      <c r="M1140" s="327"/>
      <c r="N1140" s="328"/>
      <c r="O1140" s="329"/>
    </row>
    <row r="1141" spans="2:15">
      <c r="B1141" s="130" t="s">
        <v>25</v>
      </c>
      <c r="C1141" s="131" t="s">
        <v>13</v>
      </c>
      <c r="D1141" s="489"/>
      <c r="E1141" s="490"/>
      <c r="F1141" s="162"/>
      <c r="G1141" s="163"/>
      <c r="H1141" s="164"/>
      <c r="I1141" s="162">
        <f>SUM(I1142:I1144)</f>
        <v>160000</v>
      </c>
      <c r="J1141" s="162">
        <f>SUM(J1142:J1144)</f>
        <v>-160000</v>
      </c>
      <c r="K1141" s="162"/>
      <c r="L1141" s="176">
        <f>SUM(L1142:L1144)</f>
        <v>0</v>
      </c>
      <c r="M1141" s="333"/>
      <c r="N1141" s="334"/>
      <c r="O1141" s="335"/>
    </row>
    <row r="1142" spans="2:15">
      <c r="B1142" s="69"/>
      <c r="C1142" s="214" t="s">
        <v>417</v>
      </c>
      <c r="D1142" s="487"/>
      <c r="E1142" s="488"/>
      <c r="F1142" s="197">
        <v>80000</v>
      </c>
      <c r="G1142" s="198">
        <v>1</v>
      </c>
      <c r="H1142" s="199">
        <v>2</v>
      </c>
      <c r="I1142" s="165">
        <f t="shared" ref="I1142:I1144" si="590">F1142*G1142*H1142</f>
        <v>160000</v>
      </c>
      <c r="J1142" s="165">
        <f>L1142-I1142</f>
        <v>-160000</v>
      </c>
      <c r="K1142" s="165"/>
      <c r="L1142" s="177">
        <f>M1142*N1142*O1142</f>
        <v>0</v>
      </c>
      <c r="M1142" s="336"/>
      <c r="N1142" s="337"/>
      <c r="O1142" s="338"/>
    </row>
    <row r="1143" spans="2:15">
      <c r="B1143" s="69"/>
      <c r="C1143" s="212"/>
      <c r="D1143" s="465"/>
      <c r="E1143" s="484"/>
      <c r="F1143" s="185"/>
      <c r="G1143" s="186"/>
      <c r="H1143" s="187"/>
      <c r="I1143" s="142">
        <f t="shared" si="590"/>
        <v>0</v>
      </c>
      <c r="J1143" s="142">
        <f>L1143-I1143</f>
        <v>0</v>
      </c>
      <c r="K1143" s="142"/>
      <c r="L1143" s="177">
        <f t="shared" ref="L1143:L1144" si="591">M1143*N1143*O1143</f>
        <v>0</v>
      </c>
      <c r="M1143" s="318"/>
      <c r="N1143" s="319"/>
      <c r="O1143" s="320"/>
    </row>
    <row r="1144" spans="2:15">
      <c r="B1144" s="69"/>
      <c r="C1144" s="213"/>
      <c r="D1144" s="491"/>
      <c r="E1144" s="492"/>
      <c r="F1144" s="191"/>
      <c r="G1144" s="192"/>
      <c r="H1144" s="193"/>
      <c r="I1144" s="150">
        <f t="shared" si="590"/>
        <v>0</v>
      </c>
      <c r="J1144" s="150">
        <f>L1144-I1144</f>
        <v>0</v>
      </c>
      <c r="K1144" s="150"/>
      <c r="L1144" s="177">
        <f t="shared" si="591"/>
        <v>0</v>
      </c>
      <c r="M1144" s="324"/>
      <c r="N1144" s="325"/>
      <c r="O1144" s="326"/>
    </row>
    <row r="1145" spans="2:15">
      <c r="B1145" s="130" t="s">
        <v>62</v>
      </c>
      <c r="C1145" s="131" t="s">
        <v>13</v>
      </c>
      <c r="D1145" s="489"/>
      <c r="E1145" s="490"/>
      <c r="F1145" s="162"/>
      <c r="G1145" s="163"/>
      <c r="H1145" s="164"/>
      <c r="I1145" s="162">
        <f>SUM(I1146:I1148)</f>
        <v>0</v>
      </c>
      <c r="J1145" s="162">
        <f>SUM(J1146:J1148)</f>
        <v>0</v>
      </c>
      <c r="K1145" s="162"/>
      <c r="L1145" s="176">
        <f>SUM(L1146:L1148)</f>
        <v>0</v>
      </c>
      <c r="M1145" s="333"/>
      <c r="N1145" s="334"/>
      <c r="O1145" s="335"/>
    </row>
    <row r="1146" spans="2:15">
      <c r="B1146" s="69"/>
      <c r="C1146" s="200"/>
      <c r="D1146" s="487"/>
      <c r="E1146" s="488"/>
      <c r="F1146" s="197"/>
      <c r="G1146" s="198"/>
      <c r="H1146" s="199">
        <v>2</v>
      </c>
      <c r="I1146" s="165">
        <f>F1146*G1146*H1146</f>
        <v>0</v>
      </c>
      <c r="J1146" s="165">
        <f>L1146-I1146</f>
        <v>0</v>
      </c>
      <c r="K1146" s="165"/>
      <c r="L1146" s="177">
        <f>M1146*N1146*O1146</f>
        <v>0</v>
      </c>
      <c r="M1146" s="336"/>
      <c r="N1146" s="337"/>
      <c r="O1146" s="338"/>
    </row>
    <row r="1147" spans="2:15">
      <c r="B1147" s="69"/>
      <c r="C1147" s="201"/>
      <c r="D1147" s="465"/>
      <c r="E1147" s="484"/>
      <c r="F1147" s="185"/>
      <c r="G1147" s="186"/>
      <c r="H1147" s="187"/>
      <c r="I1147" s="142">
        <f t="shared" ref="I1147:I1148" si="592">F1147*G1147*H1147</f>
        <v>0</v>
      </c>
      <c r="J1147" s="142">
        <f>L1147-I1147</f>
        <v>0</v>
      </c>
      <c r="K1147" s="142"/>
      <c r="L1147" s="177">
        <f t="shared" ref="L1147:L1148" si="593">M1147*N1147*O1147</f>
        <v>0</v>
      </c>
      <c r="M1147" s="318"/>
      <c r="N1147" s="319"/>
      <c r="O1147" s="320"/>
    </row>
    <row r="1148" spans="2:15" ht="14.25" thickBot="1">
      <c r="B1148" s="71"/>
      <c r="C1148" s="202"/>
      <c r="D1148" s="480"/>
      <c r="E1148" s="485"/>
      <c r="F1148" s="188"/>
      <c r="G1148" s="189"/>
      <c r="H1148" s="190"/>
      <c r="I1148" s="143">
        <f t="shared" si="592"/>
        <v>0</v>
      </c>
      <c r="J1148" s="143">
        <f>L1148-I1148</f>
        <v>0</v>
      </c>
      <c r="K1148" s="143"/>
      <c r="L1148" s="177">
        <f t="shared" si="593"/>
        <v>0</v>
      </c>
      <c r="M1148" s="321"/>
      <c r="N1148" s="322"/>
      <c r="O1148" s="323"/>
    </row>
    <row r="1149" spans="2:15" ht="30.75" customHeight="1" thickBot="1">
      <c r="B1149" s="283" t="s">
        <v>504</v>
      </c>
      <c r="C1149" s="107" t="s">
        <v>13</v>
      </c>
      <c r="D1149" s="508" t="s">
        <v>26</v>
      </c>
      <c r="E1149" s="509"/>
      <c r="F1149" s="208">
        <v>9000</v>
      </c>
      <c r="G1149" s="209">
        <v>20</v>
      </c>
      <c r="H1149" s="210">
        <v>2</v>
      </c>
      <c r="I1149" s="147">
        <f>F1149*G1149*H1149</f>
        <v>360000</v>
      </c>
      <c r="J1149" s="147">
        <f>L1149-I1149</f>
        <v>-360000</v>
      </c>
      <c r="K1149" s="147"/>
      <c r="L1149" s="171">
        <f>M1149*N1149*O1149</f>
        <v>0</v>
      </c>
      <c r="M1149" s="339"/>
      <c r="N1149" s="340">
        <f>H1110</f>
        <v>20</v>
      </c>
      <c r="O1149" s="341">
        <f>I1110</f>
        <v>2</v>
      </c>
    </row>
    <row r="1150" spans="2:15">
      <c r="B1150" s="129" t="s">
        <v>28</v>
      </c>
      <c r="C1150" s="106" t="s">
        <v>13</v>
      </c>
      <c r="D1150" s="506"/>
      <c r="E1150" s="507"/>
      <c r="F1150" s="144"/>
      <c r="G1150" s="145"/>
      <c r="H1150" s="146"/>
      <c r="I1150" s="144">
        <f t="shared" ref="I1150" si="594">SUM(I1151:I1153)</f>
        <v>2400000</v>
      </c>
      <c r="J1150" s="144">
        <f>SUM(J1151:J1153)</f>
        <v>-2400000</v>
      </c>
      <c r="K1150" s="144"/>
      <c r="L1150" s="170">
        <f t="shared" ref="L1150" si="595">SUM(L1151:L1153)</f>
        <v>0</v>
      </c>
      <c r="M1150" s="342"/>
      <c r="N1150" s="343"/>
      <c r="O1150" s="344"/>
    </row>
    <row r="1151" spans="2:15">
      <c r="B1151" s="69"/>
      <c r="C1151" s="200"/>
      <c r="D1151" s="487"/>
      <c r="E1151" s="488"/>
      <c r="F1151" s="197">
        <v>60000</v>
      </c>
      <c r="G1151" s="198">
        <v>20</v>
      </c>
      <c r="H1151" s="199">
        <v>2</v>
      </c>
      <c r="I1151" s="165">
        <f t="shared" ref="I1151:I1152" si="596">F1151*G1151*H1151</f>
        <v>2400000</v>
      </c>
      <c r="J1151" s="165">
        <f>L1151-I1151</f>
        <v>-2400000</v>
      </c>
      <c r="K1151" s="165"/>
      <c r="L1151" s="177">
        <f>M1151*N1151*O1151</f>
        <v>0</v>
      </c>
      <c r="M1151" s="336"/>
      <c r="N1151" s="337"/>
      <c r="O1151" s="338"/>
    </row>
    <row r="1152" spans="2:15">
      <c r="B1152" s="69"/>
      <c r="C1152" s="201"/>
      <c r="D1152" s="465"/>
      <c r="E1152" s="484"/>
      <c r="F1152" s="185"/>
      <c r="G1152" s="186"/>
      <c r="H1152" s="187"/>
      <c r="I1152" s="142">
        <f t="shared" si="596"/>
        <v>0</v>
      </c>
      <c r="J1152" s="142">
        <f>L1152-I1152</f>
        <v>0</v>
      </c>
      <c r="K1152" s="142"/>
      <c r="L1152" s="177">
        <f t="shared" ref="L1152:L1153" si="597">M1152*N1152*O1152</f>
        <v>0</v>
      </c>
      <c r="M1152" s="318"/>
      <c r="N1152" s="319"/>
      <c r="O1152" s="320"/>
    </row>
    <row r="1153" spans="1:15" ht="14.25" thickBot="1">
      <c r="B1153" s="71"/>
      <c r="C1153" s="202"/>
      <c r="D1153" s="480"/>
      <c r="E1153" s="485"/>
      <c r="F1153" s="188"/>
      <c r="G1153" s="189"/>
      <c r="H1153" s="190"/>
      <c r="I1153" s="143">
        <f>F1153*G1153*H1153</f>
        <v>0</v>
      </c>
      <c r="J1153" s="143">
        <f>L1153-I1153</f>
        <v>0</v>
      </c>
      <c r="K1153" s="143"/>
      <c r="L1153" s="177">
        <f t="shared" si="597"/>
        <v>0</v>
      </c>
      <c r="M1153" s="321"/>
      <c r="N1153" s="322"/>
      <c r="O1153" s="323"/>
    </row>
    <row r="1154" spans="1:15">
      <c r="B1154" s="105" t="s">
        <v>29</v>
      </c>
      <c r="C1154" s="107" t="s">
        <v>13</v>
      </c>
      <c r="D1154" s="478" t="s">
        <v>29</v>
      </c>
      <c r="E1154" s="486"/>
      <c r="F1154" s="147"/>
      <c r="G1154" s="148"/>
      <c r="H1154" s="149"/>
      <c r="I1154" s="147">
        <f t="shared" ref="I1154" si="598">SUM(I1155:I1157)</f>
        <v>800000</v>
      </c>
      <c r="J1154" s="147">
        <f>SUM(J1155:J1157)</f>
        <v>-800000</v>
      </c>
      <c r="K1154" s="147"/>
      <c r="L1154" s="171">
        <f t="shared" ref="L1154" si="599">SUM(L1155:L1157)</f>
        <v>0</v>
      </c>
      <c r="M1154" s="315"/>
      <c r="N1154" s="316"/>
      <c r="O1154" s="317">
        <f>I1110</f>
        <v>2</v>
      </c>
    </row>
    <row r="1155" spans="1:15">
      <c r="B1155" s="69"/>
      <c r="C1155" s="70" t="s">
        <v>63</v>
      </c>
      <c r="D1155" s="465"/>
      <c r="E1155" s="484"/>
      <c r="F1155" s="185">
        <v>20000</v>
      </c>
      <c r="G1155" s="186">
        <v>20</v>
      </c>
      <c r="H1155" s="187">
        <v>2</v>
      </c>
      <c r="I1155" s="142">
        <f t="shared" ref="I1155:I1157" si="600">F1155*G1155*H1155</f>
        <v>800000</v>
      </c>
      <c r="J1155" s="142">
        <f>L1155-I1155</f>
        <v>-800000</v>
      </c>
      <c r="K1155" s="142"/>
      <c r="L1155" s="172">
        <f>M1155*N1155*O1155</f>
        <v>0</v>
      </c>
      <c r="M1155" s="318"/>
      <c r="N1155" s="319">
        <f>H1110</f>
        <v>20</v>
      </c>
      <c r="O1155" s="320">
        <f>I1110</f>
        <v>2</v>
      </c>
    </row>
    <row r="1156" spans="1:15">
      <c r="B1156" s="69"/>
      <c r="C1156" s="70" t="s">
        <v>64</v>
      </c>
      <c r="D1156" s="465"/>
      <c r="E1156" s="484"/>
      <c r="F1156" s="185"/>
      <c r="G1156" s="186"/>
      <c r="H1156" s="187"/>
      <c r="I1156" s="142">
        <f t="shared" si="600"/>
        <v>0</v>
      </c>
      <c r="J1156" s="142">
        <f>L1156-I1156</f>
        <v>0</v>
      </c>
      <c r="K1156" s="142"/>
      <c r="L1156" s="172">
        <f t="shared" ref="L1156:L1157" si="601">M1156*N1156*O1156</f>
        <v>0</v>
      </c>
      <c r="M1156" s="318"/>
      <c r="N1156" s="319"/>
      <c r="O1156" s="320"/>
    </row>
    <row r="1157" spans="1:15" ht="14.25" thickBot="1">
      <c r="B1157" s="71"/>
      <c r="C1157" s="72"/>
      <c r="D1157" s="480"/>
      <c r="E1157" s="485"/>
      <c r="F1157" s="188"/>
      <c r="G1157" s="189"/>
      <c r="H1157" s="190"/>
      <c r="I1157" s="143">
        <f t="shared" si="600"/>
        <v>0</v>
      </c>
      <c r="J1157" s="143">
        <f>L1157-I1157</f>
        <v>0</v>
      </c>
      <c r="K1157" s="143"/>
      <c r="L1157" s="172">
        <f t="shared" si="601"/>
        <v>0</v>
      </c>
      <c r="M1157" s="321"/>
      <c r="N1157" s="322"/>
      <c r="O1157" s="323"/>
    </row>
    <row r="1158" spans="1:15">
      <c r="B1158" s="129" t="s">
        <v>65</v>
      </c>
      <c r="C1158" s="106" t="s">
        <v>13</v>
      </c>
      <c r="D1158" s="506"/>
      <c r="E1158" s="507"/>
      <c r="F1158" s="144"/>
      <c r="G1158" s="145"/>
      <c r="H1158" s="146"/>
      <c r="I1158" s="144">
        <f t="shared" ref="I1158" si="602">SUM(I1159:I1161)</f>
        <v>120000</v>
      </c>
      <c r="J1158" s="144">
        <f>SUM(J1159:J1161)</f>
        <v>-120000</v>
      </c>
      <c r="K1158" s="144"/>
      <c r="L1158" s="170">
        <f t="shared" ref="L1158" si="603">SUM(L1159:L1161)</f>
        <v>0</v>
      </c>
      <c r="M1158" s="342"/>
      <c r="N1158" s="343"/>
      <c r="O1158" s="344"/>
    </row>
    <row r="1159" spans="1:15">
      <c r="B1159" s="69"/>
      <c r="C1159" s="211" t="s">
        <v>416</v>
      </c>
      <c r="D1159" s="487"/>
      <c r="E1159" s="488"/>
      <c r="F1159" s="197">
        <v>3000</v>
      </c>
      <c r="G1159" s="198">
        <v>20</v>
      </c>
      <c r="H1159" s="199">
        <v>2</v>
      </c>
      <c r="I1159" s="165">
        <f t="shared" ref="I1159:I1161" si="604">F1159*G1159*H1159</f>
        <v>120000</v>
      </c>
      <c r="J1159" s="165">
        <f>L1159-I1159</f>
        <v>-120000</v>
      </c>
      <c r="K1159" s="165"/>
      <c r="L1159" s="177">
        <f>M1159*N1159*O1159</f>
        <v>0</v>
      </c>
      <c r="M1159" s="336"/>
      <c r="N1159" s="337">
        <f>H1110</f>
        <v>20</v>
      </c>
      <c r="O1159" s="338">
        <f>I1110</f>
        <v>2</v>
      </c>
    </row>
    <row r="1160" spans="1:15">
      <c r="B1160" s="69"/>
      <c r="C1160" s="70" t="s">
        <v>34</v>
      </c>
      <c r="D1160" s="465"/>
      <c r="E1160" s="484"/>
      <c r="F1160" s="185"/>
      <c r="G1160" s="186"/>
      <c r="H1160" s="187"/>
      <c r="I1160" s="142">
        <f t="shared" si="604"/>
        <v>0</v>
      </c>
      <c r="J1160" s="142">
        <f>L1160-I1160</f>
        <v>0</v>
      </c>
      <c r="K1160" s="142"/>
      <c r="L1160" s="177">
        <f t="shared" ref="L1160:L1161" si="605">M1160*N1160*O1160</f>
        <v>0</v>
      </c>
      <c r="M1160" s="336"/>
      <c r="N1160" s="319">
        <f>H1110</f>
        <v>20</v>
      </c>
      <c r="O1160" s="320">
        <f>I1110</f>
        <v>2</v>
      </c>
    </row>
    <row r="1161" spans="1:15" ht="14.25" thickBot="1">
      <c r="B1161" s="71"/>
      <c r="C1161" s="72"/>
      <c r="D1161" s="480"/>
      <c r="E1161" s="485"/>
      <c r="F1161" s="188"/>
      <c r="G1161" s="189"/>
      <c r="H1161" s="190"/>
      <c r="I1161" s="143">
        <f t="shared" si="604"/>
        <v>0</v>
      </c>
      <c r="J1161" s="143">
        <f>L1161-I1161</f>
        <v>0</v>
      </c>
      <c r="K1161" s="143"/>
      <c r="L1161" s="177">
        <f t="shared" si="605"/>
        <v>0</v>
      </c>
      <c r="M1161" s="321"/>
      <c r="N1161" s="322"/>
      <c r="O1161" s="323"/>
    </row>
    <row r="1162" spans="1:15">
      <c r="B1162" s="105" t="s">
        <v>66</v>
      </c>
      <c r="C1162" s="107" t="s">
        <v>13</v>
      </c>
      <c r="D1162" s="482">
        <f>I1162/(I1123+I1124+I1127+I1131+I1140+I1149+I1150+I1154+I1158)</f>
        <v>7.0198660963659287E-2</v>
      </c>
      <c r="E1162" s="483"/>
      <c r="F1162" s="147"/>
      <c r="G1162" s="148"/>
      <c r="H1162" s="149"/>
      <c r="I1162" s="147">
        <f t="shared" ref="I1162" si="606">SUM(I1163:I1165)</f>
        <v>1126000</v>
      </c>
      <c r="J1162" s="147">
        <f>SUM(J1163:J1165)</f>
        <v>-1126000</v>
      </c>
      <c r="K1162" s="147"/>
      <c r="L1162" s="171">
        <f t="shared" ref="L1162" si="607">SUM(L1163:L1165)</f>
        <v>0</v>
      </c>
      <c r="M1162" s="315"/>
      <c r="N1162" s="316"/>
      <c r="O1162" s="317"/>
    </row>
    <row r="1163" spans="1:15" ht="16.5" customHeight="1">
      <c r="B1163" s="496" t="s">
        <v>79</v>
      </c>
      <c r="C1163" s="70" t="s">
        <v>27</v>
      </c>
      <c r="D1163" s="465"/>
      <c r="E1163" s="484"/>
      <c r="F1163" s="185">
        <v>33000</v>
      </c>
      <c r="G1163" s="186">
        <v>1</v>
      </c>
      <c r="H1163" s="187">
        <v>2</v>
      </c>
      <c r="I1163" s="142">
        <f t="shared" ref="I1163:I1165" si="608">F1163*G1163*H1163</f>
        <v>66000</v>
      </c>
      <c r="J1163" s="142">
        <f>L1163-I1163</f>
        <v>-66000</v>
      </c>
      <c r="K1163" s="142"/>
      <c r="L1163" s="172">
        <f>M1163*N1163*O1163</f>
        <v>0</v>
      </c>
      <c r="M1163" s="318"/>
      <c r="N1163" s="319">
        <f>H1110</f>
        <v>20</v>
      </c>
      <c r="O1163" s="320">
        <f>I1110</f>
        <v>2</v>
      </c>
    </row>
    <row r="1164" spans="1:15">
      <c r="B1164" s="496"/>
      <c r="C1164" s="70" t="s">
        <v>30</v>
      </c>
      <c r="D1164" s="465"/>
      <c r="E1164" s="484"/>
      <c r="F1164" s="185">
        <v>30000</v>
      </c>
      <c r="G1164" s="186">
        <v>1</v>
      </c>
      <c r="H1164" s="187">
        <v>2</v>
      </c>
      <c r="I1164" s="142">
        <f t="shared" si="608"/>
        <v>60000</v>
      </c>
      <c r="J1164" s="142">
        <f>L1164-I1164</f>
        <v>-60000</v>
      </c>
      <c r="K1164" s="142"/>
      <c r="L1164" s="172">
        <f t="shared" ref="L1164:L1165" si="609">M1164*N1164*O1164</f>
        <v>0</v>
      </c>
      <c r="M1164" s="318"/>
      <c r="N1164" s="319">
        <f>H1110</f>
        <v>20</v>
      </c>
      <c r="O1164" s="320">
        <f>I1110</f>
        <v>2</v>
      </c>
    </row>
    <row r="1165" spans="1:15" ht="19.5" customHeight="1" thickBot="1">
      <c r="B1165" s="497"/>
      <c r="C1165" s="72" t="s">
        <v>33</v>
      </c>
      <c r="D1165" s="480"/>
      <c r="E1165" s="485"/>
      <c r="F1165" s="188">
        <v>500000</v>
      </c>
      <c r="G1165" s="189">
        <v>1</v>
      </c>
      <c r="H1165" s="190">
        <v>2</v>
      </c>
      <c r="I1165" s="143">
        <f t="shared" si="608"/>
        <v>1000000</v>
      </c>
      <c r="J1165" s="143">
        <f>L1165-I1165</f>
        <v>-1000000</v>
      </c>
      <c r="K1165" s="143"/>
      <c r="L1165" s="172">
        <f t="shared" si="609"/>
        <v>0</v>
      </c>
      <c r="M1165" s="321"/>
      <c r="N1165" s="322"/>
      <c r="O1165" s="323"/>
    </row>
    <row r="1166" spans="1:15" ht="18" customHeight="1">
      <c r="B1166" s="124" t="s">
        <v>412</v>
      </c>
      <c r="C1166" s="125" t="s">
        <v>23</v>
      </c>
      <c r="D1166" s="510"/>
      <c r="E1166" s="511"/>
      <c r="F1166" s="126"/>
      <c r="G1166" s="127"/>
      <c r="H1166" s="128"/>
      <c r="I1166" s="126">
        <f>SUM(I1167:I1170)</f>
        <v>1300000</v>
      </c>
      <c r="J1166" s="126">
        <f>SUM(J1167:J1170)</f>
        <v>-1300000</v>
      </c>
      <c r="K1166" s="126"/>
      <c r="L1166" s="178">
        <f>SUM(L1167:L1170)</f>
        <v>0</v>
      </c>
      <c r="M1166" s="345"/>
      <c r="N1166" s="346"/>
      <c r="O1166" s="347"/>
    </row>
    <row r="1167" spans="1:15">
      <c r="A1167" t="str">
        <f>B1110&amp;"식비"</f>
        <v>18식비</v>
      </c>
      <c r="B1167" s="111"/>
      <c r="C1167" s="110" t="s">
        <v>67</v>
      </c>
      <c r="D1167" s="487"/>
      <c r="E1167" s="488"/>
      <c r="F1167" s="197">
        <v>15000</v>
      </c>
      <c r="G1167" s="198">
        <v>20</v>
      </c>
      <c r="H1167" s="199">
        <v>2</v>
      </c>
      <c r="I1167" s="161">
        <f t="shared" ref="I1167:I1170" si="610">F1167*G1167*H1167</f>
        <v>600000</v>
      </c>
      <c r="J1167" s="161">
        <f>L1167-I1167</f>
        <v>-600000</v>
      </c>
      <c r="K1167" s="161"/>
      <c r="L1167" s="175">
        <f>M1167*N1167*O1167</f>
        <v>0</v>
      </c>
      <c r="M1167" s="336"/>
      <c r="N1167" s="337">
        <f>H1110</f>
        <v>20</v>
      </c>
      <c r="O1167" s="338">
        <f>I1110</f>
        <v>2</v>
      </c>
    </row>
    <row r="1168" spans="1:15">
      <c r="A1168" t="str">
        <f>B1110&amp;"숙박비"</f>
        <v>18숙박비</v>
      </c>
      <c r="B1168" s="111"/>
      <c r="C1168" s="112" t="s">
        <v>80</v>
      </c>
      <c r="D1168" s="465"/>
      <c r="E1168" s="484"/>
      <c r="F1168" s="191"/>
      <c r="G1168" s="192"/>
      <c r="H1168" s="193"/>
      <c r="I1168" s="166">
        <f t="shared" si="610"/>
        <v>0</v>
      </c>
      <c r="J1168" s="166">
        <f>L1168-I1168</f>
        <v>0</v>
      </c>
      <c r="K1168" s="166"/>
      <c r="L1168" s="175">
        <f t="shared" ref="L1168:L1170" si="611">M1168*N1168*O1168</f>
        <v>0</v>
      </c>
      <c r="M1168" s="324"/>
      <c r="N1168" s="325"/>
      <c r="O1168" s="326"/>
    </row>
    <row r="1169" spans="1:15">
      <c r="A1169" t="str">
        <f>B1110&amp;"수당"</f>
        <v>18수당</v>
      </c>
      <c r="B1169" s="111"/>
      <c r="C1169" s="112" t="s">
        <v>20</v>
      </c>
      <c r="D1169" s="203"/>
      <c r="E1169" s="204"/>
      <c r="F1169" s="191">
        <v>300000</v>
      </c>
      <c r="G1169" s="192">
        <v>1</v>
      </c>
      <c r="H1169" s="193">
        <v>1</v>
      </c>
      <c r="I1169" s="166">
        <f t="shared" si="610"/>
        <v>300000</v>
      </c>
      <c r="J1169" s="166">
        <f>L1169-I1169</f>
        <v>-300000</v>
      </c>
      <c r="K1169" s="166"/>
      <c r="L1169" s="175">
        <f t="shared" si="611"/>
        <v>0</v>
      </c>
      <c r="M1169" s="324"/>
      <c r="N1169" s="325"/>
      <c r="O1169" s="326"/>
    </row>
    <row r="1170" spans="1:15" ht="14.25" thickBot="1">
      <c r="A1170" t="str">
        <f>B1110&amp;"임금"</f>
        <v>18임금</v>
      </c>
      <c r="B1170" s="113"/>
      <c r="C1170" s="114" t="s">
        <v>81</v>
      </c>
      <c r="D1170" s="480"/>
      <c r="E1170" s="485"/>
      <c r="F1170" s="188">
        <v>400000</v>
      </c>
      <c r="G1170" s="189">
        <v>1</v>
      </c>
      <c r="H1170" s="190">
        <v>1</v>
      </c>
      <c r="I1170" s="167">
        <f t="shared" si="610"/>
        <v>400000</v>
      </c>
      <c r="J1170" s="167">
        <f>L1170-I1170</f>
        <v>-400000</v>
      </c>
      <c r="K1170" s="167"/>
      <c r="L1170" s="179">
        <f t="shared" si="611"/>
        <v>0</v>
      </c>
      <c r="M1170" s="321"/>
      <c r="N1170" s="322">
        <f>H1110</f>
        <v>20</v>
      </c>
      <c r="O1170" s="323">
        <f>I1110</f>
        <v>2</v>
      </c>
    </row>
    <row r="1171" spans="1:15" ht="37.9" customHeight="1">
      <c r="B1171" s="362" t="s">
        <v>533</v>
      </c>
      <c r="C1171" s="363" t="s">
        <v>532</v>
      </c>
      <c r="D1171" s="362"/>
      <c r="E1171" s="362" t="s">
        <v>529</v>
      </c>
      <c r="F1171" s="362"/>
      <c r="G1171" s="362" t="s">
        <v>528</v>
      </c>
      <c r="H1171" s="362"/>
      <c r="I1171" s="362" t="s">
        <v>534</v>
      </c>
      <c r="J1171" s="362"/>
      <c r="K1171" s="362" t="s">
        <v>535</v>
      </c>
      <c r="L1171" s="362"/>
    </row>
    <row r="1172" spans="1:15" ht="37.9" customHeight="1">
      <c r="B1172" s="362" t="s">
        <v>533</v>
      </c>
      <c r="C1172" s="363" t="s">
        <v>532</v>
      </c>
      <c r="D1172" s="362"/>
      <c r="E1172" s="362" t="s">
        <v>529</v>
      </c>
      <c r="F1172" s="362"/>
      <c r="G1172" s="362" t="s">
        <v>528</v>
      </c>
      <c r="H1172" s="362"/>
      <c r="I1172" s="362" t="s">
        <v>534</v>
      </c>
      <c r="J1172" s="362"/>
      <c r="K1172" s="362" t="s">
        <v>535</v>
      </c>
      <c r="L1172" s="362"/>
    </row>
    <row r="1173" spans="1:15" ht="37.9" customHeight="1" thickBot="1">
      <c r="B1173" s="362" t="s">
        <v>533</v>
      </c>
      <c r="C1173" s="363" t="s">
        <v>532</v>
      </c>
      <c r="D1173" s="362"/>
      <c r="E1173" s="362"/>
      <c r="F1173" s="362"/>
      <c r="G1173" s="362"/>
      <c r="H1173" s="362"/>
      <c r="I1173" s="362"/>
      <c r="J1173" s="362"/>
      <c r="K1173" s="362"/>
    </row>
    <row r="1174" spans="1:15" ht="33.75" customHeight="1">
      <c r="B1174" s="123" t="s">
        <v>68</v>
      </c>
      <c r="C1174" s="515" t="s">
        <v>42</v>
      </c>
      <c r="D1174" s="515"/>
      <c r="E1174" s="96" t="s">
        <v>409</v>
      </c>
      <c r="F1174" s="96" t="s">
        <v>43</v>
      </c>
      <c r="G1174" s="96" t="s">
        <v>44</v>
      </c>
      <c r="H1174" s="96" t="s">
        <v>45</v>
      </c>
      <c r="I1174" s="96" t="s">
        <v>46</v>
      </c>
      <c r="J1174" s="96" t="s">
        <v>47</v>
      </c>
      <c r="K1174" s="135"/>
      <c r="L1174" s="65"/>
    </row>
    <row r="1175" spans="1:15" ht="24.75" customHeight="1" thickBot="1">
      <c r="B1175" s="288">
        <f>B1110+1</f>
        <v>19</v>
      </c>
      <c r="C1175" s="516" t="s">
        <v>419</v>
      </c>
      <c r="D1175" s="516"/>
      <c r="E1175" s="141" t="s">
        <v>410</v>
      </c>
      <c r="F1175" s="141">
        <v>3</v>
      </c>
      <c r="G1175" s="215">
        <v>30</v>
      </c>
      <c r="H1175" s="141">
        <v>20</v>
      </c>
      <c r="I1175" s="141">
        <v>2</v>
      </c>
      <c r="J1175" s="104">
        <f>H1175*I1175</f>
        <v>40</v>
      </c>
      <c r="K1175" s="136"/>
      <c r="L1175" s="66"/>
    </row>
    <row r="1176" spans="1:15" ht="14.25" thickBot="1">
      <c r="B1176" s="64"/>
      <c r="C1176" s="64"/>
      <c r="D1176" s="64"/>
      <c r="E1176" s="64"/>
      <c r="F1176" s="64"/>
      <c r="G1176" s="64"/>
      <c r="H1176" s="64"/>
      <c r="I1176" s="64"/>
      <c r="J1176" s="64"/>
      <c r="K1176" s="137"/>
      <c r="L1176" s="64"/>
    </row>
    <row r="1177" spans="1:15" ht="18.75" customHeight="1">
      <c r="B1177" s="504" t="s">
        <v>78</v>
      </c>
      <c r="C1177" s="505"/>
      <c r="D1177" s="505"/>
      <c r="E1177" s="463" t="s">
        <v>404</v>
      </c>
      <c r="F1177" s="505"/>
      <c r="G1177" s="498" t="s">
        <v>82</v>
      </c>
      <c r="H1177" s="463" t="s">
        <v>405</v>
      </c>
      <c r="I1177" s="463" t="s">
        <v>406</v>
      </c>
      <c r="J1177" s="459" t="s">
        <v>403</v>
      </c>
      <c r="K1177" s="138"/>
      <c r="L1177" s="64"/>
    </row>
    <row r="1178" spans="1:15" ht="47.25" customHeight="1">
      <c r="B1178" s="97" t="s">
        <v>22</v>
      </c>
      <c r="C1178" s="98" t="s">
        <v>23</v>
      </c>
      <c r="D1178" s="216" t="s">
        <v>420</v>
      </c>
      <c r="E1178" s="464"/>
      <c r="F1178" s="464"/>
      <c r="G1178" s="499"/>
      <c r="H1178" s="464"/>
      <c r="I1178" s="464"/>
      <c r="J1178" s="460"/>
      <c r="K1178" s="139"/>
      <c r="L1178" s="64"/>
    </row>
    <row r="1179" spans="1:15" ht="18" customHeight="1">
      <c r="B1179" s="67" t="s">
        <v>23</v>
      </c>
      <c r="C1179" s="121">
        <f>SUM(C1180:C1181)</f>
        <v>0</v>
      </c>
      <c r="D1179" s="502">
        <f>ROUNDDOWN(C1180/G1175/J1175,0)</f>
        <v>0</v>
      </c>
      <c r="E1179" s="469" t="s">
        <v>438</v>
      </c>
      <c r="F1179" s="469"/>
      <c r="G1179" s="469">
        <v>6</v>
      </c>
      <c r="H1179" s="471">
        <v>190306</v>
      </c>
      <c r="I1179" s="474">
        <v>6850</v>
      </c>
      <c r="J1179" s="461">
        <f>D1179/I1179</f>
        <v>0</v>
      </c>
      <c r="K1179" s="140"/>
      <c r="L1179" s="64"/>
    </row>
    <row r="1180" spans="1:15" ht="18" customHeight="1">
      <c r="B1180" s="67" t="s">
        <v>415</v>
      </c>
      <c r="C1180" s="121">
        <f>L1187</f>
        <v>0</v>
      </c>
      <c r="D1180" s="502"/>
      <c r="E1180" s="469"/>
      <c r="F1180" s="469"/>
      <c r="G1180" s="469"/>
      <c r="H1180" s="472"/>
      <c r="I1180" s="474"/>
      <c r="J1180" s="461"/>
      <c r="K1180" s="140"/>
      <c r="L1180" s="64"/>
    </row>
    <row r="1181" spans="1:15" ht="18" customHeight="1" thickBot="1">
      <c r="B1181" s="68" t="s">
        <v>414</v>
      </c>
      <c r="C1181" s="122">
        <f>L1231</f>
        <v>0</v>
      </c>
      <c r="D1181" s="503"/>
      <c r="E1181" s="470"/>
      <c r="F1181" s="470"/>
      <c r="G1181" s="470"/>
      <c r="H1181" s="473"/>
      <c r="I1181" s="475"/>
      <c r="J1181" s="462"/>
      <c r="K1181" s="140"/>
      <c r="L1181" s="64"/>
    </row>
    <row r="1182" spans="1:15" ht="18" customHeight="1">
      <c r="B1182" s="180"/>
      <c r="C1182" s="205"/>
      <c r="D1182" s="206"/>
      <c r="E1182" s="181"/>
      <c r="F1182" s="181"/>
      <c r="G1182" s="181"/>
      <c r="H1182" s="183"/>
      <c r="I1182" s="184"/>
      <c r="J1182" s="207"/>
      <c r="K1182" s="182"/>
      <c r="L1182" s="64"/>
    </row>
    <row r="1183" spans="1:15" ht="14.25" thickBot="1">
      <c r="B1183" s="64"/>
      <c r="C1183" s="64"/>
      <c r="D1183" s="64"/>
      <c r="E1183" s="64"/>
      <c r="F1183" s="64"/>
      <c r="G1183" s="64"/>
      <c r="H1183" s="64"/>
      <c r="I1183" s="64"/>
      <c r="J1183" s="64"/>
      <c r="K1183" s="64"/>
      <c r="L1183" s="64"/>
    </row>
    <row r="1184" spans="1:15" ht="19.5" customHeight="1" thickBot="1">
      <c r="B1184" s="64"/>
      <c r="C1184" s="64"/>
      <c r="D1184" s="64"/>
      <c r="E1184" s="64"/>
      <c r="F1184" s="289" t="s">
        <v>74</v>
      </c>
      <c r="G1184" s="290"/>
      <c r="H1184" s="290"/>
      <c r="I1184" s="292"/>
      <c r="J1184" s="293" t="s">
        <v>35</v>
      </c>
      <c r="K1184" s="294"/>
      <c r="L1184" s="295" t="s">
        <v>76</v>
      </c>
      <c r="M1184" s="310"/>
      <c r="N1184" s="310"/>
      <c r="O1184" s="115"/>
    </row>
    <row r="1185" spans="1:15" ht="18.75" customHeight="1" thickBot="1">
      <c r="B1185" s="75" t="s">
        <v>31</v>
      </c>
      <c r="C1185" s="76" t="s">
        <v>50</v>
      </c>
      <c r="D1185" s="467" t="s">
        <v>51</v>
      </c>
      <c r="E1185" s="468"/>
      <c r="F1185" s="75" t="s">
        <v>52</v>
      </c>
      <c r="G1185" s="76" t="s">
        <v>53</v>
      </c>
      <c r="H1185" s="77" t="s">
        <v>21</v>
      </c>
      <c r="I1185" s="75" t="s">
        <v>48</v>
      </c>
      <c r="J1185" s="132" t="s">
        <v>407</v>
      </c>
      <c r="K1185" s="296" t="s">
        <v>408</v>
      </c>
      <c r="L1185" s="295" t="s">
        <v>48</v>
      </c>
      <c r="M1185" s="295" t="s">
        <v>52</v>
      </c>
      <c r="N1185" s="295" t="s">
        <v>53</v>
      </c>
      <c r="O1185" s="295" t="s">
        <v>21</v>
      </c>
    </row>
    <row r="1186" spans="1:15" ht="21" customHeight="1" thickBot="1">
      <c r="B1186" s="78" t="s">
        <v>23</v>
      </c>
      <c r="C1186" s="79"/>
      <c r="D1186" s="467"/>
      <c r="E1186" s="468"/>
      <c r="F1186" s="80"/>
      <c r="G1186" s="81"/>
      <c r="H1186" s="82"/>
      <c r="I1186" s="83">
        <f>I1187+I1231</f>
        <v>18466192</v>
      </c>
      <c r="J1186" s="133"/>
      <c r="K1186" s="133"/>
      <c r="L1186" s="168">
        <f>L1187+L1231</f>
        <v>0</v>
      </c>
      <c r="M1186" s="80"/>
      <c r="N1186" s="81"/>
      <c r="O1186" s="82"/>
    </row>
    <row r="1187" spans="1:15" ht="21.75" customHeight="1" thickBot="1">
      <c r="A1187" t="str">
        <f>B1175&amp;"훈련비"</f>
        <v>19훈련비</v>
      </c>
      <c r="B1187" s="99" t="s">
        <v>413</v>
      </c>
      <c r="C1187" s="100" t="s">
        <v>23</v>
      </c>
      <c r="D1187" s="500"/>
      <c r="E1187" s="501"/>
      <c r="F1187" s="101"/>
      <c r="G1187" s="102"/>
      <c r="H1187" s="103"/>
      <c r="I1187" s="101">
        <f>I1188+I1189+I1192+I1196+I1205+I1214+I1215+I1219+I1223+I1227</f>
        <v>17166192</v>
      </c>
      <c r="J1187" s="101">
        <f>J1188+J1189+J1192+J1196+J1205+J1214+J1215+J1219+J1223+J1227</f>
        <v>-17166192</v>
      </c>
      <c r="K1187" s="101"/>
      <c r="L1187" s="169">
        <f>L1188+L1189+L1192+L1196+L1205+L1214+L1215+L1219+L1223+L1227</f>
        <v>0</v>
      </c>
      <c r="M1187" s="101"/>
      <c r="N1187" s="102"/>
      <c r="O1187" s="311"/>
    </row>
    <row r="1188" spans="1:15" ht="14.25" thickBot="1">
      <c r="B1188" s="105" t="s">
        <v>54</v>
      </c>
      <c r="C1188" s="106" t="s">
        <v>13</v>
      </c>
      <c r="D1188" s="476" t="s">
        <v>54</v>
      </c>
      <c r="E1188" s="477"/>
      <c r="F1188" s="280">
        <v>12506</v>
      </c>
      <c r="G1188" s="281">
        <v>16</v>
      </c>
      <c r="H1188" s="282">
        <v>2</v>
      </c>
      <c r="I1188" s="144">
        <f>F1188*G1188*H1188</f>
        <v>400192</v>
      </c>
      <c r="J1188" s="144">
        <f>L1188-I1188</f>
        <v>-400192</v>
      </c>
      <c r="K1188" s="144"/>
      <c r="L1188" s="170">
        <f>M1188*N1188*O1188</f>
        <v>0</v>
      </c>
      <c r="M1188" s="312"/>
      <c r="N1188" s="313">
        <v>30</v>
      </c>
      <c r="O1188" s="314">
        <f>I1175</f>
        <v>2</v>
      </c>
    </row>
    <row r="1189" spans="1:15">
      <c r="B1189" s="105" t="s">
        <v>55</v>
      </c>
      <c r="C1189" s="107" t="s">
        <v>13</v>
      </c>
      <c r="D1189" s="478"/>
      <c r="E1189" s="479"/>
      <c r="F1189" s="147"/>
      <c r="G1189" s="148"/>
      <c r="H1189" s="149"/>
      <c r="I1189" s="147">
        <f t="shared" ref="I1189" si="612">SUM(I1190:I1191)</f>
        <v>0</v>
      </c>
      <c r="J1189" s="147">
        <f>SUM(J1190:J1191)</f>
        <v>0</v>
      </c>
      <c r="K1189" s="147"/>
      <c r="L1189" s="171">
        <f t="shared" ref="L1189" si="613">SUM(L1190:L1191)</f>
        <v>0</v>
      </c>
      <c r="M1189" s="315"/>
      <c r="N1189" s="316"/>
      <c r="O1189" s="317"/>
    </row>
    <row r="1190" spans="1:15">
      <c r="B1190" s="69"/>
      <c r="C1190" s="70" t="s">
        <v>56</v>
      </c>
      <c r="D1190" s="465"/>
      <c r="E1190" s="466"/>
      <c r="F1190" s="185"/>
      <c r="G1190" s="186"/>
      <c r="H1190" s="187"/>
      <c r="I1190" s="142">
        <f>F1190*G1190*H1190</f>
        <v>0</v>
      </c>
      <c r="J1190" s="142">
        <f>L1190-I1190</f>
        <v>0</v>
      </c>
      <c r="K1190" s="142"/>
      <c r="L1190" s="172">
        <f>M1190*N1190*O1190</f>
        <v>0</v>
      </c>
      <c r="M1190" s="318"/>
      <c r="N1190" s="319"/>
      <c r="O1190" s="320"/>
    </row>
    <row r="1191" spans="1:15" ht="14.25" thickBot="1">
      <c r="B1191" s="71"/>
      <c r="C1191" s="72"/>
      <c r="D1191" s="480"/>
      <c r="E1191" s="481"/>
      <c r="F1191" s="188"/>
      <c r="G1191" s="189"/>
      <c r="H1191" s="190"/>
      <c r="I1191" s="143">
        <f>F1191*G1191*H1191</f>
        <v>0</v>
      </c>
      <c r="J1191" s="143">
        <f>L1191-I1191</f>
        <v>0</v>
      </c>
      <c r="K1191" s="143"/>
      <c r="L1191" s="172">
        <f>M1191*N1191*O1191</f>
        <v>0</v>
      </c>
      <c r="M1191" s="321"/>
      <c r="N1191" s="322"/>
      <c r="O1191" s="323"/>
    </row>
    <row r="1192" spans="1:15">
      <c r="B1192" s="105" t="s">
        <v>57</v>
      </c>
      <c r="C1192" s="107" t="s">
        <v>13</v>
      </c>
      <c r="D1192" s="478"/>
      <c r="E1192" s="479"/>
      <c r="F1192" s="147"/>
      <c r="G1192" s="148"/>
      <c r="H1192" s="149"/>
      <c r="I1192" s="147">
        <f t="shared" ref="I1192" si="614">SUM(I1193:I1195)</f>
        <v>1800000</v>
      </c>
      <c r="J1192" s="147">
        <f>SUM(J1193:J1195)</f>
        <v>-1800000</v>
      </c>
      <c r="K1192" s="147"/>
      <c r="L1192" s="171">
        <f t="shared" ref="L1192" si="615">SUM(L1193:L1195)</f>
        <v>0</v>
      </c>
      <c r="M1192" s="315"/>
      <c r="N1192" s="316"/>
      <c r="O1192" s="317"/>
    </row>
    <row r="1193" spans="1:15">
      <c r="B1193" s="69"/>
      <c r="C1193" s="70" t="s">
        <v>56</v>
      </c>
      <c r="D1193" s="465"/>
      <c r="E1193" s="466"/>
      <c r="F1193" s="185">
        <v>900000</v>
      </c>
      <c r="G1193" s="186">
        <v>1</v>
      </c>
      <c r="H1193" s="187">
        <v>2</v>
      </c>
      <c r="I1193" s="142">
        <f t="shared" ref="I1193:I1195" si="616">F1193*G1193*H1193</f>
        <v>1800000</v>
      </c>
      <c r="J1193" s="142">
        <f>L1193-I1193</f>
        <v>-1800000</v>
      </c>
      <c r="K1193" s="142"/>
      <c r="L1193" s="172">
        <f>M1193*N1193*O1193</f>
        <v>0</v>
      </c>
      <c r="M1193" s="318"/>
      <c r="N1193" s="319"/>
      <c r="O1193" s="320"/>
    </row>
    <row r="1194" spans="1:15">
      <c r="B1194" s="69"/>
      <c r="C1194" s="70"/>
      <c r="D1194" s="465"/>
      <c r="E1194" s="466"/>
      <c r="F1194" s="185"/>
      <c r="G1194" s="186"/>
      <c r="H1194" s="187"/>
      <c r="I1194" s="142">
        <f t="shared" si="616"/>
        <v>0</v>
      </c>
      <c r="J1194" s="142">
        <f>L1194-I1194</f>
        <v>0</v>
      </c>
      <c r="K1194" s="142"/>
      <c r="L1194" s="172">
        <f t="shared" ref="L1194:L1195" si="617">M1194*N1194*O1194</f>
        <v>0</v>
      </c>
      <c r="M1194" s="318"/>
      <c r="N1194" s="319"/>
      <c r="O1194" s="320"/>
    </row>
    <row r="1195" spans="1:15" ht="14.25" thickBot="1">
      <c r="B1195" s="71"/>
      <c r="C1195" s="72"/>
      <c r="D1195" s="480"/>
      <c r="E1195" s="481"/>
      <c r="F1195" s="191"/>
      <c r="G1195" s="192"/>
      <c r="H1195" s="193"/>
      <c r="I1195" s="143">
        <f t="shared" si="616"/>
        <v>0</v>
      </c>
      <c r="J1195" s="143">
        <f>L1195-I1195</f>
        <v>0</v>
      </c>
      <c r="K1195" s="143"/>
      <c r="L1195" s="172">
        <f t="shared" si="617"/>
        <v>0</v>
      </c>
      <c r="M1195" s="324"/>
      <c r="N1195" s="325"/>
      <c r="O1195" s="326"/>
    </row>
    <row r="1196" spans="1:15">
      <c r="B1196" s="105" t="s">
        <v>24</v>
      </c>
      <c r="C1196" s="108" t="s">
        <v>13</v>
      </c>
      <c r="D1196" s="506"/>
      <c r="E1196" s="512"/>
      <c r="F1196" s="151"/>
      <c r="G1196" s="152"/>
      <c r="H1196" s="153"/>
      <c r="I1196" s="151">
        <f>I1197+I1201</f>
        <v>10000000</v>
      </c>
      <c r="J1196" s="151">
        <f>J1197+J1201</f>
        <v>-10000000</v>
      </c>
      <c r="K1196" s="151"/>
      <c r="L1196" s="173">
        <f>L1197+L1201</f>
        <v>0</v>
      </c>
      <c r="M1196" s="327"/>
      <c r="N1196" s="328"/>
      <c r="O1196" s="329"/>
    </row>
    <row r="1197" spans="1:15">
      <c r="B1197" s="73" t="s">
        <v>58</v>
      </c>
      <c r="C1197" s="109" t="s">
        <v>13</v>
      </c>
      <c r="D1197" s="513"/>
      <c r="E1197" s="514"/>
      <c r="F1197" s="154"/>
      <c r="G1197" s="155"/>
      <c r="H1197" s="156"/>
      <c r="I1197" s="154">
        <f t="shared" ref="I1197" si="618">SUM(I1198:I1200)</f>
        <v>2000000</v>
      </c>
      <c r="J1197" s="154">
        <f>SUM(J1198:J1200)</f>
        <v>-2000000</v>
      </c>
      <c r="K1197" s="154"/>
      <c r="L1197" s="174">
        <f>SUM(L1198:L1200)</f>
        <v>0</v>
      </c>
      <c r="M1197" s="330"/>
      <c r="N1197" s="331"/>
      <c r="O1197" s="332"/>
    </row>
    <row r="1198" spans="1:15">
      <c r="B1198" s="69"/>
      <c r="C1198" s="194" t="s">
        <v>417</v>
      </c>
      <c r="D1198" s="465" t="s">
        <v>83</v>
      </c>
      <c r="E1198" s="466"/>
      <c r="F1198" s="185">
        <v>100000</v>
      </c>
      <c r="G1198" s="186">
        <v>10</v>
      </c>
      <c r="H1198" s="187">
        <v>2</v>
      </c>
      <c r="I1198" s="142">
        <f t="shared" ref="I1198:I1200" si="619">F1198*G1198*H1198</f>
        <v>2000000</v>
      </c>
      <c r="J1198" s="142">
        <f>L1198-I1198</f>
        <v>-2000000</v>
      </c>
      <c r="K1198" s="142"/>
      <c r="L1198" s="172">
        <f>M1198*N1198*O1198</f>
        <v>0</v>
      </c>
      <c r="M1198" s="318"/>
      <c r="N1198" s="319"/>
      <c r="O1198" s="320"/>
    </row>
    <row r="1199" spans="1:15">
      <c r="B1199" s="69"/>
      <c r="C1199" s="194" t="s">
        <v>59</v>
      </c>
      <c r="D1199" s="465" t="s">
        <v>84</v>
      </c>
      <c r="E1199" s="466"/>
      <c r="F1199" s="185"/>
      <c r="G1199" s="186"/>
      <c r="H1199" s="187"/>
      <c r="I1199" s="142">
        <f t="shared" si="619"/>
        <v>0</v>
      </c>
      <c r="J1199" s="142">
        <f>L1199-I1199</f>
        <v>0</v>
      </c>
      <c r="K1199" s="142"/>
      <c r="L1199" s="172">
        <f t="shared" ref="L1199:L1200" si="620">M1199*N1199*O1199</f>
        <v>0</v>
      </c>
      <c r="M1199" s="318"/>
      <c r="N1199" s="319"/>
      <c r="O1199" s="320"/>
    </row>
    <row r="1200" spans="1:15" ht="14.25" thickBot="1">
      <c r="B1200" s="74"/>
      <c r="C1200" s="195" t="s">
        <v>59</v>
      </c>
      <c r="D1200" s="517" t="s">
        <v>85</v>
      </c>
      <c r="E1200" s="518"/>
      <c r="F1200" s="191"/>
      <c r="G1200" s="192"/>
      <c r="H1200" s="193"/>
      <c r="I1200" s="157">
        <f t="shared" si="619"/>
        <v>0</v>
      </c>
      <c r="J1200" s="157">
        <f>L1200-I1200</f>
        <v>0</v>
      </c>
      <c r="K1200" s="157"/>
      <c r="L1200" s="172">
        <f t="shared" si="620"/>
        <v>0</v>
      </c>
      <c r="M1200" s="324"/>
      <c r="N1200" s="325"/>
      <c r="O1200" s="326"/>
    </row>
    <row r="1201" spans="2:15">
      <c r="B1201" s="69" t="s">
        <v>60</v>
      </c>
      <c r="C1201" s="110" t="s">
        <v>13</v>
      </c>
      <c r="D1201" s="513"/>
      <c r="E1201" s="514"/>
      <c r="F1201" s="158"/>
      <c r="G1201" s="159"/>
      <c r="H1201" s="160"/>
      <c r="I1201" s="161">
        <f t="shared" ref="I1201" si="621">SUM(I1202:I1204)</f>
        <v>8000000</v>
      </c>
      <c r="J1201" s="161">
        <f>SUM(J1202:J1204)</f>
        <v>-8000000</v>
      </c>
      <c r="K1201" s="161"/>
      <c r="L1201" s="175">
        <f>SUM(L1202:L1204)</f>
        <v>0</v>
      </c>
      <c r="M1201" s="330"/>
      <c r="N1201" s="331"/>
      <c r="O1201" s="332"/>
    </row>
    <row r="1202" spans="2:15">
      <c r="B1202" s="69"/>
      <c r="C1202" s="194" t="s">
        <v>418</v>
      </c>
      <c r="D1202" s="465" t="s">
        <v>83</v>
      </c>
      <c r="E1202" s="466"/>
      <c r="F1202" s="185">
        <v>200000</v>
      </c>
      <c r="G1202" s="186">
        <v>20</v>
      </c>
      <c r="H1202" s="187">
        <v>2</v>
      </c>
      <c r="I1202" s="142">
        <f t="shared" ref="I1202:I1204" si="622">F1202*G1202*H1202</f>
        <v>8000000</v>
      </c>
      <c r="J1202" s="142">
        <f>L1202-I1202</f>
        <v>-8000000</v>
      </c>
      <c r="K1202" s="142"/>
      <c r="L1202" s="172">
        <f>M1202*N1202*O1202</f>
        <v>0</v>
      </c>
      <c r="M1202" s="318"/>
      <c r="N1202" s="319">
        <f>G1175</f>
        <v>30</v>
      </c>
      <c r="O1202" s="320">
        <f>I1175</f>
        <v>2</v>
      </c>
    </row>
    <row r="1203" spans="2:15">
      <c r="B1203" s="69"/>
      <c r="C1203" s="194" t="s">
        <v>59</v>
      </c>
      <c r="D1203" s="465" t="s">
        <v>84</v>
      </c>
      <c r="E1203" s="466"/>
      <c r="F1203" s="185"/>
      <c r="G1203" s="186"/>
      <c r="H1203" s="187"/>
      <c r="I1203" s="142">
        <f t="shared" si="622"/>
        <v>0</v>
      </c>
      <c r="J1203" s="142"/>
      <c r="K1203" s="142"/>
      <c r="L1203" s="172">
        <f t="shared" ref="L1203:L1204" si="623">M1203*N1203*O1203</f>
        <v>0</v>
      </c>
      <c r="M1203" s="318"/>
      <c r="N1203" s="319">
        <f>G1175</f>
        <v>30</v>
      </c>
      <c r="O1203" s="320">
        <f>I1175</f>
        <v>2</v>
      </c>
    </row>
    <row r="1204" spans="2:15" ht="14.25" thickBot="1">
      <c r="B1204" s="71"/>
      <c r="C1204" s="196" t="s">
        <v>59</v>
      </c>
      <c r="D1204" s="517" t="s">
        <v>85</v>
      </c>
      <c r="E1204" s="518"/>
      <c r="F1204" s="185"/>
      <c r="G1204" s="186"/>
      <c r="H1204" s="187"/>
      <c r="I1204" s="143">
        <f t="shared" si="622"/>
        <v>0</v>
      </c>
      <c r="J1204" s="143">
        <f>L1204-I1204</f>
        <v>0</v>
      </c>
      <c r="K1204" s="143"/>
      <c r="L1204" s="172">
        <f t="shared" si="623"/>
        <v>0</v>
      </c>
      <c r="M1204" s="318"/>
      <c r="N1204" s="319"/>
      <c r="O1204" s="320"/>
    </row>
    <row r="1205" spans="2:15">
      <c r="B1205" s="105" t="s">
        <v>61</v>
      </c>
      <c r="C1205" s="108" t="s">
        <v>13</v>
      </c>
      <c r="D1205" s="493"/>
      <c r="E1205" s="494"/>
      <c r="F1205" s="151"/>
      <c r="G1205" s="152"/>
      <c r="H1205" s="153"/>
      <c r="I1205" s="151">
        <f>I1206+I1210</f>
        <v>160000</v>
      </c>
      <c r="J1205" s="151">
        <f>J1206+J1210</f>
        <v>-160000</v>
      </c>
      <c r="K1205" s="151"/>
      <c r="L1205" s="173">
        <f>L1206+L1210</f>
        <v>0</v>
      </c>
      <c r="M1205" s="327"/>
      <c r="N1205" s="328"/>
      <c r="O1205" s="329"/>
    </row>
    <row r="1206" spans="2:15">
      <c r="B1206" s="130" t="s">
        <v>25</v>
      </c>
      <c r="C1206" s="131" t="s">
        <v>13</v>
      </c>
      <c r="D1206" s="489"/>
      <c r="E1206" s="490"/>
      <c r="F1206" s="162"/>
      <c r="G1206" s="163"/>
      <c r="H1206" s="164"/>
      <c r="I1206" s="162">
        <f>SUM(I1207:I1209)</f>
        <v>160000</v>
      </c>
      <c r="J1206" s="162">
        <f>SUM(J1207:J1209)</f>
        <v>-160000</v>
      </c>
      <c r="K1206" s="162"/>
      <c r="L1206" s="176">
        <f>SUM(L1207:L1209)</f>
        <v>0</v>
      </c>
      <c r="M1206" s="333"/>
      <c r="N1206" s="334"/>
      <c r="O1206" s="335"/>
    </row>
    <row r="1207" spans="2:15">
      <c r="B1207" s="69"/>
      <c r="C1207" s="214" t="s">
        <v>417</v>
      </c>
      <c r="D1207" s="487"/>
      <c r="E1207" s="488"/>
      <c r="F1207" s="197">
        <v>80000</v>
      </c>
      <c r="G1207" s="198">
        <v>1</v>
      </c>
      <c r="H1207" s="199">
        <v>2</v>
      </c>
      <c r="I1207" s="165">
        <f t="shared" ref="I1207:I1209" si="624">F1207*G1207*H1207</f>
        <v>160000</v>
      </c>
      <c r="J1207" s="165">
        <f>L1207-I1207</f>
        <v>-160000</v>
      </c>
      <c r="K1207" s="165"/>
      <c r="L1207" s="177">
        <f>M1207*N1207*O1207</f>
        <v>0</v>
      </c>
      <c r="M1207" s="336"/>
      <c r="N1207" s="337"/>
      <c r="O1207" s="338"/>
    </row>
    <row r="1208" spans="2:15">
      <c r="B1208" s="69"/>
      <c r="C1208" s="212"/>
      <c r="D1208" s="465"/>
      <c r="E1208" s="484"/>
      <c r="F1208" s="185"/>
      <c r="G1208" s="186"/>
      <c r="H1208" s="187"/>
      <c r="I1208" s="142">
        <f t="shared" si="624"/>
        <v>0</v>
      </c>
      <c r="J1208" s="142">
        <f>L1208-I1208</f>
        <v>0</v>
      </c>
      <c r="K1208" s="142"/>
      <c r="L1208" s="177">
        <f t="shared" ref="L1208:L1209" si="625">M1208*N1208*O1208</f>
        <v>0</v>
      </c>
      <c r="M1208" s="318"/>
      <c r="N1208" s="319"/>
      <c r="O1208" s="320"/>
    </row>
    <row r="1209" spans="2:15">
      <c r="B1209" s="69"/>
      <c r="C1209" s="213"/>
      <c r="D1209" s="491"/>
      <c r="E1209" s="492"/>
      <c r="F1209" s="191"/>
      <c r="G1209" s="192"/>
      <c r="H1209" s="193"/>
      <c r="I1209" s="150">
        <f t="shared" si="624"/>
        <v>0</v>
      </c>
      <c r="J1209" s="150">
        <f>L1209-I1209</f>
        <v>0</v>
      </c>
      <c r="K1209" s="150"/>
      <c r="L1209" s="177">
        <f t="shared" si="625"/>
        <v>0</v>
      </c>
      <c r="M1209" s="324"/>
      <c r="N1209" s="325"/>
      <c r="O1209" s="326"/>
    </row>
    <row r="1210" spans="2:15">
      <c r="B1210" s="130" t="s">
        <v>62</v>
      </c>
      <c r="C1210" s="131" t="s">
        <v>13</v>
      </c>
      <c r="D1210" s="489"/>
      <c r="E1210" s="490"/>
      <c r="F1210" s="162"/>
      <c r="G1210" s="163"/>
      <c r="H1210" s="164"/>
      <c r="I1210" s="162">
        <f>SUM(I1211:I1213)</f>
        <v>0</v>
      </c>
      <c r="J1210" s="162">
        <f>SUM(J1211:J1213)</f>
        <v>0</v>
      </c>
      <c r="K1210" s="162"/>
      <c r="L1210" s="176">
        <f>SUM(L1211:L1213)</f>
        <v>0</v>
      </c>
      <c r="M1210" s="333"/>
      <c r="N1210" s="334"/>
      <c r="O1210" s="335"/>
    </row>
    <row r="1211" spans="2:15">
      <c r="B1211" s="69"/>
      <c r="C1211" s="200"/>
      <c r="D1211" s="487"/>
      <c r="E1211" s="488"/>
      <c r="F1211" s="197"/>
      <c r="G1211" s="198"/>
      <c r="H1211" s="199">
        <v>2</v>
      </c>
      <c r="I1211" s="165">
        <f>F1211*G1211*H1211</f>
        <v>0</v>
      </c>
      <c r="J1211" s="165">
        <f>L1211-I1211</f>
        <v>0</v>
      </c>
      <c r="K1211" s="165"/>
      <c r="L1211" s="177">
        <f>M1211*N1211*O1211</f>
        <v>0</v>
      </c>
      <c r="M1211" s="336"/>
      <c r="N1211" s="337"/>
      <c r="O1211" s="338"/>
    </row>
    <row r="1212" spans="2:15">
      <c r="B1212" s="69"/>
      <c r="C1212" s="201"/>
      <c r="D1212" s="465"/>
      <c r="E1212" s="484"/>
      <c r="F1212" s="185"/>
      <c r="G1212" s="186"/>
      <c r="H1212" s="187"/>
      <c r="I1212" s="142">
        <f t="shared" ref="I1212:I1213" si="626">F1212*G1212*H1212</f>
        <v>0</v>
      </c>
      <c r="J1212" s="142">
        <f>L1212-I1212</f>
        <v>0</v>
      </c>
      <c r="K1212" s="142"/>
      <c r="L1212" s="177">
        <f t="shared" ref="L1212:L1213" si="627">M1212*N1212*O1212</f>
        <v>0</v>
      </c>
      <c r="M1212" s="318"/>
      <c r="N1212" s="319"/>
      <c r="O1212" s="320"/>
    </row>
    <row r="1213" spans="2:15" ht="14.25" thickBot="1">
      <c r="B1213" s="71"/>
      <c r="C1213" s="202"/>
      <c r="D1213" s="480"/>
      <c r="E1213" s="485"/>
      <c r="F1213" s="188"/>
      <c r="G1213" s="189"/>
      <c r="H1213" s="190"/>
      <c r="I1213" s="143">
        <f t="shared" si="626"/>
        <v>0</v>
      </c>
      <c r="J1213" s="143">
        <f>L1213-I1213</f>
        <v>0</v>
      </c>
      <c r="K1213" s="143"/>
      <c r="L1213" s="177">
        <f t="shared" si="627"/>
        <v>0</v>
      </c>
      <c r="M1213" s="321"/>
      <c r="N1213" s="322"/>
      <c r="O1213" s="323"/>
    </row>
    <row r="1214" spans="2:15" ht="30.75" customHeight="1" thickBot="1">
      <c r="B1214" s="283" t="s">
        <v>504</v>
      </c>
      <c r="C1214" s="107" t="s">
        <v>13</v>
      </c>
      <c r="D1214" s="508" t="s">
        <v>26</v>
      </c>
      <c r="E1214" s="509"/>
      <c r="F1214" s="208">
        <v>9000</v>
      </c>
      <c r="G1214" s="209">
        <v>20</v>
      </c>
      <c r="H1214" s="210">
        <v>2</v>
      </c>
      <c r="I1214" s="147">
        <f>F1214*G1214*H1214</f>
        <v>360000</v>
      </c>
      <c r="J1214" s="147">
        <f>L1214-I1214</f>
        <v>-360000</v>
      </c>
      <c r="K1214" s="147"/>
      <c r="L1214" s="171">
        <f>M1214*N1214*O1214</f>
        <v>0</v>
      </c>
      <c r="M1214" s="339"/>
      <c r="N1214" s="340">
        <f>H1175</f>
        <v>20</v>
      </c>
      <c r="O1214" s="341">
        <f>I1175</f>
        <v>2</v>
      </c>
    </row>
    <row r="1215" spans="2:15">
      <c r="B1215" s="129" t="s">
        <v>28</v>
      </c>
      <c r="C1215" s="106" t="s">
        <v>13</v>
      </c>
      <c r="D1215" s="506"/>
      <c r="E1215" s="507"/>
      <c r="F1215" s="144"/>
      <c r="G1215" s="145"/>
      <c r="H1215" s="146"/>
      <c r="I1215" s="144">
        <f t="shared" ref="I1215" si="628">SUM(I1216:I1218)</f>
        <v>2400000</v>
      </c>
      <c r="J1215" s="144">
        <f>SUM(J1216:J1218)</f>
        <v>-2400000</v>
      </c>
      <c r="K1215" s="144"/>
      <c r="L1215" s="170">
        <f t="shared" ref="L1215" si="629">SUM(L1216:L1218)</f>
        <v>0</v>
      </c>
      <c r="M1215" s="342"/>
      <c r="N1215" s="343"/>
      <c r="O1215" s="344"/>
    </row>
    <row r="1216" spans="2:15">
      <c r="B1216" s="69"/>
      <c r="C1216" s="200"/>
      <c r="D1216" s="487"/>
      <c r="E1216" s="488"/>
      <c r="F1216" s="197">
        <v>60000</v>
      </c>
      <c r="G1216" s="198">
        <v>20</v>
      </c>
      <c r="H1216" s="199">
        <v>2</v>
      </c>
      <c r="I1216" s="165">
        <f t="shared" ref="I1216:I1217" si="630">F1216*G1216*H1216</f>
        <v>2400000</v>
      </c>
      <c r="J1216" s="165">
        <f>L1216-I1216</f>
        <v>-2400000</v>
      </c>
      <c r="K1216" s="165"/>
      <c r="L1216" s="177">
        <f>M1216*N1216*O1216</f>
        <v>0</v>
      </c>
      <c r="M1216" s="336"/>
      <c r="N1216" s="337"/>
      <c r="O1216" s="338"/>
    </row>
    <row r="1217" spans="1:15">
      <c r="B1217" s="69"/>
      <c r="C1217" s="201"/>
      <c r="D1217" s="465"/>
      <c r="E1217" s="484"/>
      <c r="F1217" s="185"/>
      <c r="G1217" s="186"/>
      <c r="H1217" s="187"/>
      <c r="I1217" s="142">
        <f t="shared" si="630"/>
        <v>0</v>
      </c>
      <c r="J1217" s="142">
        <f>L1217-I1217</f>
        <v>0</v>
      </c>
      <c r="K1217" s="142"/>
      <c r="L1217" s="177">
        <f t="shared" ref="L1217:L1218" si="631">M1217*N1217*O1217</f>
        <v>0</v>
      </c>
      <c r="M1217" s="318"/>
      <c r="N1217" s="319"/>
      <c r="O1217" s="320"/>
    </row>
    <row r="1218" spans="1:15" ht="14.25" thickBot="1">
      <c r="B1218" s="71"/>
      <c r="C1218" s="202"/>
      <c r="D1218" s="480"/>
      <c r="E1218" s="485"/>
      <c r="F1218" s="188"/>
      <c r="G1218" s="189"/>
      <c r="H1218" s="190"/>
      <c r="I1218" s="143">
        <f>F1218*G1218*H1218</f>
        <v>0</v>
      </c>
      <c r="J1218" s="143">
        <f>L1218-I1218</f>
        <v>0</v>
      </c>
      <c r="K1218" s="143"/>
      <c r="L1218" s="177">
        <f t="shared" si="631"/>
        <v>0</v>
      </c>
      <c r="M1218" s="321"/>
      <c r="N1218" s="322"/>
      <c r="O1218" s="323"/>
    </row>
    <row r="1219" spans="1:15">
      <c r="B1219" s="105" t="s">
        <v>29</v>
      </c>
      <c r="C1219" s="107" t="s">
        <v>13</v>
      </c>
      <c r="D1219" s="478" t="s">
        <v>29</v>
      </c>
      <c r="E1219" s="486"/>
      <c r="F1219" s="147"/>
      <c r="G1219" s="148"/>
      <c r="H1219" s="149"/>
      <c r="I1219" s="147">
        <f t="shared" ref="I1219" si="632">SUM(I1220:I1222)</f>
        <v>800000</v>
      </c>
      <c r="J1219" s="147">
        <f>SUM(J1220:J1222)</f>
        <v>-800000</v>
      </c>
      <c r="K1219" s="147"/>
      <c r="L1219" s="171">
        <f t="shared" ref="L1219" si="633">SUM(L1220:L1222)</f>
        <v>0</v>
      </c>
      <c r="M1219" s="315"/>
      <c r="N1219" s="316"/>
      <c r="O1219" s="317">
        <f>I1175</f>
        <v>2</v>
      </c>
    </row>
    <row r="1220" spans="1:15">
      <c r="B1220" s="69"/>
      <c r="C1220" s="70" t="s">
        <v>63</v>
      </c>
      <c r="D1220" s="465"/>
      <c r="E1220" s="484"/>
      <c r="F1220" s="185">
        <v>20000</v>
      </c>
      <c r="G1220" s="186">
        <v>20</v>
      </c>
      <c r="H1220" s="187">
        <v>2</v>
      </c>
      <c r="I1220" s="142">
        <f t="shared" ref="I1220:I1222" si="634">F1220*G1220*H1220</f>
        <v>800000</v>
      </c>
      <c r="J1220" s="142">
        <f>L1220-I1220</f>
        <v>-800000</v>
      </c>
      <c r="K1220" s="142"/>
      <c r="L1220" s="172">
        <f>M1220*N1220*O1220</f>
        <v>0</v>
      </c>
      <c r="M1220" s="318"/>
      <c r="N1220" s="319">
        <f>H1175</f>
        <v>20</v>
      </c>
      <c r="O1220" s="320">
        <f>I1175</f>
        <v>2</v>
      </c>
    </row>
    <row r="1221" spans="1:15">
      <c r="B1221" s="69"/>
      <c r="C1221" s="70" t="s">
        <v>64</v>
      </c>
      <c r="D1221" s="465"/>
      <c r="E1221" s="484"/>
      <c r="F1221" s="185"/>
      <c r="G1221" s="186"/>
      <c r="H1221" s="187"/>
      <c r="I1221" s="142">
        <f t="shared" si="634"/>
        <v>0</v>
      </c>
      <c r="J1221" s="142">
        <f>L1221-I1221</f>
        <v>0</v>
      </c>
      <c r="K1221" s="142"/>
      <c r="L1221" s="172">
        <f t="shared" ref="L1221:L1222" si="635">M1221*N1221*O1221</f>
        <v>0</v>
      </c>
      <c r="M1221" s="318"/>
      <c r="N1221" s="319"/>
      <c r="O1221" s="320"/>
    </row>
    <row r="1222" spans="1:15" ht="14.25" thickBot="1">
      <c r="B1222" s="71"/>
      <c r="C1222" s="72"/>
      <c r="D1222" s="480"/>
      <c r="E1222" s="485"/>
      <c r="F1222" s="188"/>
      <c r="G1222" s="189"/>
      <c r="H1222" s="190"/>
      <c r="I1222" s="143">
        <f t="shared" si="634"/>
        <v>0</v>
      </c>
      <c r="J1222" s="143">
        <f>L1222-I1222</f>
        <v>0</v>
      </c>
      <c r="K1222" s="143"/>
      <c r="L1222" s="172">
        <f t="shared" si="635"/>
        <v>0</v>
      </c>
      <c r="M1222" s="321"/>
      <c r="N1222" s="322"/>
      <c r="O1222" s="323"/>
    </row>
    <row r="1223" spans="1:15">
      <c r="B1223" s="129" t="s">
        <v>65</v>
      </c>
      <c r="C1223" s="106" t="s">
        <v>13</v>
      </c>
      <c r="D1223" s="506"/>
      <c r="E1223" s="507"/>
      <c r="F1223" s="144"/>
      <c r="G1223" s="145"/>
      <c r="H1223" s="146"/>
      <c r="I1223" s="144">
        <f t="shared" ref="I1223" si="636">SUM(I1224:I1226)</f>
        <v>120000</v>
      </c>
      <c r="J1223" s="144">
        <f>SUM(J1224:J1226)</f>
        <v>-120000</v>
      </c>
      <c r="K1223" s="144"/>
      <c r="L1223" s="170">
        <f t="shared" ref="L1223" si="637">SUM(L1224:L1226)</f>
        <v>0</v>
      </c>
      <c r="M1223" s="342"/>
      <c r="N1223" s="343"/>
      <c r="O1223" s="344"/>
    </row>
    <row r="1224" spans="1:15">
      <c r="B1224" s="69"/>
      <c r="C1224" s="211" t="s">
        <v>416</v>
      </c>
      <c r="D1224" s="487"/>
      <c r="E1224" s="488"/>
      <c r="F1224" s="197">
        <v>3000</v>
      </c>
      <c r="G1224" s="198">
        <v>20</v>
      </c>
      <c r="H1224" s="199">
        <v>2</v>
      </c>
      <c r="I1224" s="165">
        <f t="shared" ref="I1224:I1226" si="638">F1224*G1224*H1224</f>
        <v>120000</v>
      </c>
      <c r="J1224" s="165">
        <f>L1224-I1224</f>
        <v>-120000</v>
      </c>
      <c r="K1224" s="165"/>
      <c r="L1224" s="177">
        <f>M1224*N1224*O1224</f>
        <v>0</v>
      </c>
      <c r="M1224" s="336"/>
      <c r="N1224" s="337">
        <f>H1175</f>
        <v>20</v>
      </c>
      <c r="O1224" s="338">
        <f>I1175</f>
        <v>2</v>
      </c>
    </row>
    <row r="1225" spans="1:15">
      <c r="B1225" s="69"/>
      <c r="C1225" s="70" t="s">
        <v>34</v>
      </c>
      <c r="D1225" s="465"/>
      <c r="E1225" s="484"/>
      <c r="F1225" s="185"/>
      <c r="G1225" s="186"/>
      <c r="H1225" s="187"/>
      <c r="I1225" s="142">
        <f t="shared" si="638"/>
        <v>0</v>
      </c>
      <c r="J1225" s="142">
        <f>L1225-I1225</f>
        <v>0</v>
      </c>
      <c r="K1225" s="142"/>
      <c r="L1225" s="177">
        <f t="shared" ref="L1225:L1226" si="639">M1225*N1225*O1225</f>
        <v>0</v>
      </c>
      <c r="M1225" s="336"/>
      <c r="N1225" s="319">
        <f>H1175</f>
        <v>20</v>
      </c>
      <c r="O1225" s="320">
        <f>I1175</f>
        <v>2</v>
      </c>
    </row>
    <row r="1226" spans="1:15" ht="14.25" thickBot="1">
      <c r="B1226" s="71"/>
      <c r="C1226" s="72"/>
      <c r="D1226" s="480"/>
      <c r="E1226" s="485"/>
      <c r="F1226" s="188"/>
      <c r="G1226" s="189"/>
      <c r="H1226" s="190"/>
      <c r="I1226" s="143">
        <f t="shared" si="638"/>
        <v>0</v>
      </c>
      <c r="J1226" s="143">
        <f>L1226-I1226</f>
        <v>0</v>
      </c>
      <c r="K1226" s="143"/>
      <c r="L1226" s="177">
        <f t="shared" si="639"/>
        <v>0</v>
      </c>
      <c r="M1226" s="321"/>
      <c r="N1226" s="322"/>
      <c r="O1226" s="323"/>
    </row>
    <row r="1227" spans="1:15">
      <c r="B1227" s="105" t="s">
        <v>66</v>
      </c>
      <c r="C1227" s="107" t="s">
        <v>13</v>
      </c>
      <c r="D1227" s="482">
        <f>I1227/(I1188+I1189+I1192+I1196+I1205+I1214+I1215+I1219+I1223)</f>
        <v>7.0198660963659287E-2</v>
      </c>
      <c r="E1227" s="483"/>
      <c r="F1227" s="147"/>
      <c r="G1227" s="148"/>
      <c r="H1227" s="149"/>
      <c r="I1227" s="147">
        <f t="shared" ref="I1227" si="640">SUM(I1228:I1230)</f>
        <v>1126000</v>
      </c>
      <c r="J1227" s="147">
        <f>SUM(J1228:J1230)</f>
        <v>-1126000</v>
      </c>
      <c r="K1227" s="147"/>
      <c r="L1227" s="171">
        <f t="shared" ref="L1227" si="641">SUM(L1228:L1230)</f>
        <v>0</v>
      </c>
      <c r="M1227" s="315"/>
      <c r="N1227" s="316"/>
      <c r="O1227" s="317"/>
    </row>
    <row r="1228" spans="1:15" ht="16.5" customHeight="1">
      <c r="B1228" s="496" t="s">
        <v>79</v>
      </c>
      <c r="C1228" s="70" t="s">
        <v>27</v>
      </c>
      <c r="D1228" s="465"/>
      <c r="E1228" s="484"/>
      <c r="F1228" s="185">
        <v>33000</v>
      </c>
      <c r="G1228" s="186">
        <v>1</v>
      </c>
      <c r="H1228" s="187">
        <v>2</v>
      </c>
      <c r="I1228" s="142">
        <f t="shared" ref="I1228:I1230" si="642">F1228*G1228*H1228</f>
        <v>66000</v>
      </c>
      <c r="J1228" s="142">
        <f>L1228-I1228</f>
        <v>-66000</v>
      </c>
      <c r="K1228" s="142"/>
      <c r="L1228" s="172">
        <f>M1228*N1228*O1228</f>
        <v>0</v>
      </c>
      <c r="M1228" s="318"/>
      <c r="N1228" s="319">
        <f>H1175</f>
        <v>20</v>
      </c>
      <c r="O1228" s="320">
        <f>I1175</f>
        <v>2</v>
      </c>
    </row>
    <row r="1229" spans="1:15">
      <c r="B1229" s="496"/>
      <c r="C1229" s="70" t="s">
        <v>30</v>
      </c>
      <c r="D1229" s="465"/>
      <c r="E1229" s="484"/>
      <c r="F1229" s="185">
        <v>30000</v>
      </c>
      <c r="G1229" s="186">
        <v>1</v>
      </c>
      <c r="H1229" s="187">
        <v>2</v>
      </c>
      <c r="I1229" s="142">
        <f t="shared" si="642"/>
        <v>60000</v>
      </c>
      <c r="J1229" s="142">
        <f>L1229-I1229</f>
        <v>-60000</v>
      </c>
      <c r="K1229" s="142"/>
      <c r="L1229" s="172">
        <f t="shared" ref="L1229:L1230" si="643">M1229*N1229*O1229</f>
        <v>0</v>
      </c>
      <c r="M1229" s="318"/>
      <c r="N1229" s="319">
        <f>H1175</f>
        <v>20</v>
      </c>
      <c r="O1229" s="320">
        <f>I1175</f>
        <v>2</v>
      </c>
    </row>
    <row r="1230" spans="1:15" ht="19.5" customHeight="1" thickBot="1">
      <c r="B1230" s="497"/>
      <c r="C1230" s="72" t="s">
        <v>33</v>
      </c>
      <c r="D1230" s="480"/>
      <c r="E1230" s="485"/>
      <c r="F1230" s="188">
        <v>500000</v>
      </c>
      <c r="G1230" s="189">
        <v>1</v>
      </c>
      <c r="H1230" s="190">
        <v>2</v>
      </c>
      <c r="I1230" s="143">
        <f t="shared" si="642"/>
        <v>1000000</v>
      </c>
      <c r="J1230" s="143">
        <f>L1230-I1230</f>
        <v>-1000000</v>
      </c>
      <c r="K1230" s="143"/>
      <c r="L1230" s="172">
        <f t="shared" si="643"/>
        <v>0</v>
      </c>
      <c r="M1230" s="321"/>
      <c r="N1230" s="322"/>
      <c r="O1230" s="323"/>
    </row>
    <row r="1231" spans="1:15" ht="18" customHeight="1">
      <c r="B1231" s="124" t="s">
        <v>412</v>
      </c>
      <c r="C1231" s="125" t="s">
        <v>23</v>
      </c>
      <c r="D1231" s="510"/>
      <c r="E1231" s="511"/>
      <c r="F1231" s="126"/>
      <c r="G1231" s="127"/>
      <c r="H1231" s="128"/>
      <c r="I1231" s="126">
        <f>SUM(I1232:I1235)</f>
        <v>1300000</v>
      </c>
      <c r="J1231" s="126">
        <f>SUM(J1232:J1235)</f>
        <v>-1300000</v>
      </c>
      <c r="K1231" s="126"/>
      <c r="L1231" s="178">
        <f>SUM(L1232:L1235)</f>
        <v>0</v>
      </c>
      <c r="M1231" s="345"/>
      <c r="N1231" s="346"/>
      <c r="O1231" s="347"/>
    </row>
    <row r="1232" spans="1:15">
      <c r="A1232" t="str">
        <f>B1175&amp;"식비"</f>
        <v>19식비</v>
      </c>
      <c r="B1232" s="111"/>
      <c r="C1232" s="110" t="s">
        <v>67</v>
      </c>
      <c r="D1232" s="487"/>
      <c r="E1232" s="488"/>
      <c r="F1232" s="197">
        <v>15000</v>
      </c>
      <c r="G1232" s="198">
        <v>20</v>
      </c>
      <c r="H1232" s="199">
        <v>2</v>
      </c>
      <c r="I1232" s="161">
        <f t="shared" ref="I1232:I1235" si="644">F1232*G1232*H1232</f>
        <v>600000</v>
      </c>
      <c r="J1232" s="161">
        <f>L1232-I1232</f>
        <v>-600000</v>
      </c>
      <c r="K1232" s="161"/>
      <c r="L1232" s="175">
        <f>M1232*N1232*O1232</f>
        <v>0</v>
      </c>
      <c r="M1232" s="336"/>
      <c r="N1232" s="337">
        <f>H1175</f>
        <v>20</v>
      </c>
      <c r="O1232" s="338">
        <f>I1175</f>
        <v>2</v>
      </c>
    </row>
    <row r="1233" spans="1:15">
      <c r="A1233" t="str">
        <f>B1175&amp;"숙박비"</f>
        <v>19숙박비</v>
      </c>
      <c r="B1233" s="111"/>
      <c r="C1233" s="112" t="s">
        <v>80</v>
      </c>
      <c r="D1233" s="465"/>
      <c r="E1233" s="484"/>
      <c r="F1233" s="191"/>
      <c r="G1233" s="192"/>
      <c r="H1233" s="193"/>
      <c r="I1233" s="166">
        <f t="shared" si="644"/>
        <v>0</v>
      </c>
      <c r="J1233" s="166">
        <f>L1233-I1233</f>
        <v>0</v>
      </c>
      <c r="K1233" s="166"/>
      <c r="L1233" s="175">
        <f t="shared" ref="L1233:L1235" si="645">M1233*N1233*O1233</f>
        <v>0</v>
      </c>
      <c r="M1233" s="324"/>
      <c r="N1233" s="325"/>
      <c r="O1233" s="326"/>
    </row>
    <row r="1234" spans="1:15">
      <c r="A1234" t="str">
        <f>B1175&amp;"수당"</f>
        <v>19수당</v>
      </c>
      <c r="B1234" s="111"/>
      <c r="C1234" s="112" t="s">
        <v>20</v>
      </c>
      <c r="D1234" s="203"/>
      <c r="E1234" s="204"/>
      <c r="F1234" s="191">
        <v>300000</v>
      </c>
      <c r="G1234" s="192">
        <v>1</v>
      </c>
      <c r="H1234" s="193">
        <v>1</v>
      </c>
      <c r="I1234" s="166">
        <f t="shared" si="644"/>
        <v>300000</v>
      </c>
      <c r="J1234" s="166">
        <f>L1234-I1234</f>
        <v>-300000</v>
      </c>
      <c r="K1234" s="166"/>
      <c r="L1234" s="175">
        <f t="shared" si="645"/>
        <v>0</v>
      </c>
      <c r="M1234" s="324"/>
      <c r="N1234" s="325"/>
      <c r="O1234" s="326"/>
    </row>
    <row r="1235" spans="1:15" ht="14.25" thickBot="1">
      <c r="A1235" t="str">
        <f>B1175&amp;"임금"</f>
        <v>19임금</v>
      </c>
      <c r="B1235" s="113"/>
      <c r="C1235" s="114" t="s">
        <v>81</v>
      </c>
      <c r="D1235" s="480"/>
      <c r="E1235" s="485"/>
      <c r="F1235" s="188">
        <v>400000</v>
      </c>
      <c r="G1235" s="189">
        <v>1</v>
      </c>
      <c r="H1235" s="190">
        <v>1</v>
      </c>
      <c r="I1235" s="167">
        <f t="shared" si="644"/>
        <v>400000</v>
      </c>
      <c r="J1235" s="167">
        <f>L1235-I1235</f>
        <v>-400000</v>
      </c>
      <c r="K1235" s="167"/>
      <c r="L1235" s="179">
        <f t="shared" si="645"/>
        <v>0</v>
      </c>
      <c r="M1235" s="321"/>
      <c r="N1235" s="322">
        <f>H1175</f>
        <v>20</v>
      </c>
      <c r="O1235" s="323">
        <f>I1175</f>
        <v>2</v>
      </c>
    </row>
    <row r="1236" spans="1:15" ht="37.9" customHeight="1">
      <c r="B1236" s="362" t="s">
        <v>533</v>
      </c>
      <c r="C1236" s="363" t="s">
        <v>532</v>
      </c>
      <c r="D1236" s="362"/>
      <c r="E1236" s="362" t="s">
        <v>529</v>
      </c>
      <c r="F1236" s="362"/>
      <c r="G1236" s="362" t="s">
        <v>528</v>
      </c>
      <c r="H1236" s="362"/>
      <c r="I1236" s="362" t="s">
        <v>534</v>
      </c>
      <c r="J1236" s="362"/>
      <c r="K1236" s="362" t="s">
        <v>535</v>
      </c>
      <c r="L1236" s="362"/>
    </row>
    <row r="1237" spans="1:15" ht="37.9" customHeight="1">
      <c r="B1237" s="362" t="s">
        <v>533</v>
      </c>
      <c r="C1237" s="363" t="s">
        <v>532</v>
      </c>
      <c r="D1237" s="362"/>
      <c r="E1237" s="362" t="s">
        <v>529</v>
      </c>
      <c r="F1237" s="362"/>
      <c r="G1237" s="362" t="s">
        <v>528</v>
      </c>
      <c r="H1237" s="362"/>
      <c r="I1237" s="362" t="s">
        <v>534</v>
      </c>
      <c r="J1237" s="362"/>
      <c r="K1237" s="362" t="s">
        <v>535</v>
      </c>
      <c r="L1237" s="362"/>
    </row>
    <row r="1238" spans="1:15" ht="37.9" customHeight="1" thickBot="1">
      <c r="B1238" s="362" t="s">
        <v>533</v>
      </c>
      <c r="C1238" s="363" t="s">
        <v>532</v>
      </c>
      <c r="D1238" s="362"/>
      <c r="E1238" s="362"/>
      <c r="F1238" s="362"/>
      <c r="G1238" s="362"/>
      <c r="H1238" s="362"/>
      <c r="I1238" s="362"/>
      <c r="J1238" s="362"/>
      <c r="K1238" s="362"/>
    </row>
    <row r="1239" spans="1:15" ht="33.75" customHeight="1">
      <c r="B1239" s="123" t="s">
        <v>68</v>
      </c>
      <c r="C1239" s="515" t="s">
        <v>42</v>
      </c>
      <c r="D1239" s="515"/>
      <c r="E1239" s="96" t="s">
        <v>409</v>
      </c>
      <c r="F1239" s="96" t="s">
        <v>43</v>
      </c>
      <c r="G1239" s="96" t="s">
        <v>44</v>
      </c>
      <c r="H1239" s="96" t="s">
        <v>45</v>
      </c>
      <c r="I1239" s="96" t="s">
        <v>46</v>
      </c>
      <c r="J1239" s="96" t="s">
        <v>47</v>
      </c>
      <c r="K1239" s="135"/>
      <c r="L1239" s="65"/>
    </row>
    <row r="1240" spans="1:15" ht="24.75" customHeight="1" thickBot="1">
      <c r="B1240" s="288">
        <f>B1175+1</f>
        <v>20</v>
      </c>
      <c r="C1240" s="516" t="s">
        <v>419</v>
      </c>
      <c r="D1240" s="516"/>
      <c r="E1240" s="141" t="s">
        <v>410</v>
      </c>
      <c r="F1240" s="141">
        <v>3</v>
      </c>
      <c r="G1240" s="215">
        <v>30</v>
      </c>
      <c r="H1240" s="141">
        <v>20</v>
      </c>
      <c r="I1240" s="141">
        <v>2</v>
      </c>
      <c r="J1240" s="104">
        <f>H1240*I1240</f>
        <v>40</v>
      </c>
      <c r="K1240" s="136"/>
      <c r="L1240" s="66"/>
    </row>
    <row r="1241" spans="1:15" ht="14.25" thickBot="1">
      <c r="B1241" s="64"/>
      <c r="C1241" s="64"/>
      <c r="D1241" s="64"/>
      <c r="E1241" s="64"/>
      <c r="F1241" s="64"/>
      <c r="G1241" s="64"/>
      <c r="H1241" s="64"/>
      <c r="I1241" s="64"/>
      <c r="J1241" s="64"/>
      <c r="K1241" s="137"/>
      <c r="L1241" s="64"/>
    </row>
    <row r="1242" spans="1:15" ht="18.75" customHeight="1">
      <c r="B1242" s="504" t="s">
        <v>78</v>
      </c>
      <c r="C1242" s="505"/>
      <c r="D1242" s="505"/>
      <c r="E1242" s="463" t="s">
        <v>404</v>
      </c>
      <c r="F1242" s="505"/>
      <c r="G1242" s="498" t="s">
        <v>82</v>
      </c>
      <c r="H1242" s="463" t="s">
        <v>405</v>
      </c>
      <c r="I1242" s="463" t="s">
        <v>406</v>
      </c>
      <c r="J1242" s="459" t="s">
        <v>403</v>
      </c>
      <c r="K1242" s="138"/>
      <c r="L1242" s="64"/>
    </row>
    <row r="1243" spans="1:15" ht="47.25" customHeight="1">
      <c r="B1243" s="97" t="s">
        <v>22</v>
      </c>
      <c r="C1243" s="98" t="s">
        <v>23</v>
      </c>
      <c r="D1243" s="216" t="s">
        <v>420</v>
      </c>
      <c r="E1243" s="464"/>
      <c r="F1243" s="464"/>
      <c r="G1243" s="499"/>
      <c r="H1243" s="464"/>
      <c r="I1243" s="464"/>
      <c r="J1243" s="460"/>
      <c r="K1243" s="139"/>
      <c r="L1243" s="64"/>
    </row>
    <row r="1244" spans="1:15" ht="18" customHeight="1">
      <c r="B1244" s="67" t="s">
        <v>23</v>
      </c>
      <c r="C1244" s="121">
        <f>SUM(C1245:C1246)</f>
        <v>0</v>
      </c>
      <c r="D1244" s="502">
        <f>ROUNDDOWN(C1245/G1240/J1240,0)</f>
        <v>0</v>
      </c>
      <c r="E1244" s="469" t="s">
        <v>438</v>
      </c>
      <c r="F1244" s="469"/>
      <c r="G1244" s="469">
        <v>6</v>
      </c>
      <c r="H1244" s="471">
        <v>190306</v>
      </c>
      <c r="I1244" s="474">
        <v>6850</v>
      </c>
      <c r="J1244" s="461">
        <f>D1244/I1244</f>
        <v>0</v>
      </c>
      <c r="K1244" s="140"/>
      <c r="L1244" s="64"/>
    </row>
    <row r="1245" spans="1:15" ht="18" customHeight="1">
      <c r="B1245" s="67" t="s">
        <v>415</v>
      </c>
      <c r="C1245" s="121">
        <f>L1252</f>
        <v>0</v>
      </c>
      <c r="D1245" s="502"/>
      <c r="E1245" s="469"/>
      <c r="F1245" s="469"/>
      <c r="G1245" s="469"/>
      <c r="H1245" s="472"/>
      <c r="I1245" s="474"/>
      <c r="J1245" s="461"/>
      <c r="K1245" s="140"/>
      <c r="L1245" s="64"/>
    </row>
    <row r="1246" spans="1:15" ht="18" customHeight="1" thickBot="1">
      <c r="B1246" s="68" t="s">
        <v>414</v>
      </c>
      <c r="C1246" s="122">
        <f>L1296</f>
        <v>0</v>
      </c>
      <c r="D1246" s="503"/>
      <c r="E1246" s="470"/>
      <c r="F1246" s="470"/>
      <c r="G1246" s="470"/>
      <c r="H1246" s="473"/>
      <c r="I1246" s="475"/>
      <c r="J1246" s="462"/>
      <c r="K1246" s="140"/>
      <c r="L1246" s="64"/>
    </row>
    <row r="1247" spans="1:15" ht="18" customHeight="1">
      <c r="B1247" s="180"/>
      <c r="C1247" s="205"/>
      <c r="D1247" s="206"/>
      <c r="E1247" s="181"/>
      <c r="F1247" s="181"/>
      <c r="G1247" s="181"/>
      <c r="H1247" s="183"/>
      <c r="I1247" s="184"/>
      <c r="J1247" s="207"/>
      <c r="K1247" s="182"/>
      <c r="L1247" s="64"/>
    </row>
    <row r="1248" spans="1:15" ht="14.25" thickBot="1">
      <c r="B1248" s="64"/>
      <c r="C1248" s="64"/>
      <c r="D1248" s="64"/>
      <c r="E1248" s="64"/>
      <c r="F1248" s="64"/>
      <c r="G1248" s="64"/>
      <c r="H1248" s="64"/>
      <c r="I1248" s="64"/>
      <c r="J1248" s="64"/>
      <c r="K1248" s="64"/>
      <c r="L1248" s="64"/>
    </row>
    <row r="1249" spans="1:15" ht="19.5" customHeight="1" thickBot="1">
      <c r="B1249" s="64"/>
      <c r="C1249" s="64"/>
      <c r="D1249" s="64"/>
      <c r="E1249" s="64"/>
      <c r="F1249" s="289" t="s">
        <v>74</v>
      </c>
      <c r="G1249" s="290"/>
      <c r="H1249" s="290"/>
      <c r="I1249" s="292"/>
      <c r="J1249" s="293" t="s">
        <v>35</v>
      </c>
      <c r="K1249" s="294"/>
      <c r="L1249" s="295" t="s">
        <v>76</v>
      </c>
      <c r="M1249" s="310"/>
      <c r="N1249" s="310"/>
      <c r="O1249" s="115"/>
    </row>
    <row r="1250" spans="1:15" ht="18.75" customHeight="1" thickBot="1">
      <c r="B1250" s="75" t="s">
        <v>31</v>
      </c>
      <c r="C1250" s="76" t="s">
        <v>50</v>
      </c>
      <c r="D1250" s="467" t="s">
        <v>51</v>
      </c>
      <c r="E1250" s="468"/>
      <c r="F1250" s="75" t="s">
        <v>52</v>
      </c>
      <c r="G1250" s="76" t="s">
        <v>53</v>
      </c>
      <c r="H1250" s="77" t="s">
        <v>21</v>
      </c>
      <c r="I1250" s="75" t="s">
        <v>48</v>
      </c>
      <c r="J1250" s="132" t="s">
        <v>407</v>
      </c>
      <c r="K1250" s="296" t="s">
        <v>408</v>
      </c>
      <c r="L1250" s="295" t="s">
        <v>48</v>
      </c>
      <c r="M1250" s="295" t="s">
        <v>52</v>
      </c>
      <c r="N1250" s="295" t="s">
        <v>53</v>
      </c>
      <c r="O1250" s="295" t="s">
        <v>21</v>
      </c>
    </row>
    <row r="1251" spans="1:15" ht="21" customHeight="1" thickBot="1">
      <c r="B1251" s="78" t="s">
        <v>23</v>
      </c>
      <c r="C1251" s="79"/>
      <c r="D1251" s="467"/>
      <c r="E1251" s="468"/>
      <c r="F1251" s="80"/>
      <c r="G1251" s="81"/>
      <c r="H1251" s="82"/>
      <c r="I1251" s="83">
        <f>I1252+I1296</f>
        <v>18466192</v>
      </c>
      <c r="J1251" s="133"/>
      <c r="K1251" s="133"/>
      <c r="L1251" s="168">
        <f>L1252+L1296</f>
        <v>0</v>
      </c>
      <c r="M1251" s="80"/>
      <c r="N1251" s="81"/>
      <c r="O1251" s="82"/>
    </row>
    <row r="1252" spans="1:15" ht="21.75" customHeight="1" thickBot="1">
      <c r="A1252" t="str">
        <f>B1240&amp;"훈련비"</f>
        <v>20훈련비</v>
      </c>
      <c r="B1252" s="99" t="s">
        <v>413</v>
      </c>
      <c r="C1252" s="100" t="s">
        <v>23</v>
      </c>
      <c r="D1252" s="500"/>
      <c r="E1252" s="501"/>
      <c r="F1252" s="101"/>
      <c r="G1252" s="102"/>
      <c r="H1252" s="103"/>
      <c r="I1252" s="101">
        <f>I1253+I1254+I1257+I1261+I1270+I1279+I1280+I1284+I1288+I1292</f>
        <v>17166192</v>
      </c>
      <c r="J1252" s="101">
        <f>J1253+J1254+J1257+J1261+J1270+J1279+J1280+J1284+J1288+J1292</f>
        <v>-17166192</v>
      </c>
      <c r="K1252" s="101"/>
      <c r="L1252" s="169">
        <f>L1253+L1254+L1257+L1261+L1270+L1279+L1280+L1284+L1288+L1292</f>
        <v>0</v>
      </c>
      <c r="M1252" s="101"/>
      <c r="N1252" s="102"/>
      <c r="O1252" s="311"/>
    </row>
    <row r="1253" spans="1:15" ht="14.25" thickBot="1">
      <c r="B1253" s="105" t="s">
        <v>54</v>
      </c>
      <c r="C1253" s="106" t="s">
        <v>13</v>
      </c>
      <c r="D1253" s="476" t="s">
        <v>54</v>
      </c>
      <c r="E1253" s="477"/>
      <c r="F1253" s="280">
        <v>12506</v>
      </c>
      <c r="G1253" s="281">
        <v>16</v>
      </c>
      <c r="H1253" s="282">
        <v>2</v>
      </c>
      <c r="I1253" s="144">
        <f>F1253*G1253*H1253</f>
        <v>400192</v>
      </c>
      <c r="J1253" s="144">
        <f>L1253-I1253</f>
        <v>-400192</v>
      </c>
      <c r="K1253" s="144"/>
      <c r="L1253" s="170">
        <f>M1253*N1253*O1253</f>
        <v>0</v>
      </c>
      <c r="M1253" s="312"/>
      <c r="N1253" s="313">
        <v>30</v>
      </c>
      <c r="O1253" s="314">
        <f>I1240</f>
        <v>2</v>
      </c>
    </row>
    <row r="1254" spans="1:15">
      <c r="B1254" s="105" t="s">
        <v>55</v>
      </c>
      <c r="C1254" s="107" t="s">
        <v>13</v>
      </c>
      <c r="D1254" s="478"/>
      <c r="E1254" s="479"/>
      <c r="F1254" s="147"/>
      <c r="G1254" s="148"/>
      <c r="H1254" s="149"/>
      <c r="I1254" s="147">
        <f t="shared" ref="I1254" si="646">SUM(I1255:I1256)</f>
        <v>0</v>
      </c>
      <c r="J1254" s="147">
        <f>SUM(J1255:J1256)</f>
        <v>0</v>
      </c>
      <c r="K1254" s="147"/>
      <c r="L1254" s="171">
        <f t="shared" ref="L1254" si="647">SUM(L1255:L1256)</f>
        <v>0</v>
      </c>
      <c r="M1254" s="315"/>
      <c r="N1254" s="316"/>
      <c r="O1254" s="317"/>
    </row>
    <row r="1255" spans="1:15">
      <c r="B1255" s="69"/>
      <c r="C1255" s="70" t="s">
        <v>56</v>
      </c>
      <c r="D1255" s="465"/>
      <c r="E1255" s="466"/>
      <c r="F1255" s="185"/>
      <c r="G1255" s="186"/>
      <c r="H1255" s="187"/>
      <c r="I1255" s="142">
        <f>F1255*G1255*H1255</f>
        <v>0</v>
      </c>
      <c r="J1255" s="142">
        <f>L1255-I1255</f>
        <v>0</v>
      </c>
      <c r="K1255" s="142"/>
      <c r="L1255" s="172">
        <f>M1255*N1255*O1255</f>
        <v>0</v>
      </c>
      <c r="M1255" s="318"/>
      <c r="N1255" s="319"/>
      <c r="O1255" s="320"/>
    </row>
    <row r="1256" spans="1:15" ht="14.25" thickBot="1">
      <c r="B1256" s="71"/>
      <c r="C1256" s="72"/>
      <c r="D1256" s="480"/>
      <c r="E1256" s="481"/>
      <c r="F1256" s="188"/>
      <c r="G1256" s="189"/>
      <c r="H1256" s="190"/>
      <c r="I1256" s="143">
        <f>F1256*G1256*H1256</f>
        <v>0</v>
      </c>
      <c r="J1256" s="143">
        <f>L1256-I1256</f>
        <v>0</v>
      </c>
      <c r="K1256" s="143"/>
      <c r="L1256" s="172">
        <f>M1256*N1256*O1256</f>
        <v>0</v>
      </c>
      <c r="M1256" s="321"/>
      <c r="N1256" s="322"/>
      <c r="O1256" s="323"/>
    </row>
    <row r="1257" spans="1:15">
      <c r="B1257" s="105" t="s">
        <v>57</v>
      </c>
      <c r="C1257" s="107" t="s">
        <v>13</v>
      </c>
      <c r="D1257" s="478"/>
      <c r="E1257" s="479"/>
      <c r="F1257" s="147"/>
      <c r="G1257" s="148"/>
      <c r="H1257" s="149"/>
      <c r="I1257" s="147">
        <f t="shared" ref="I1257" si="648">SUM(I1258:I1260)</f>
        <v>1800000</v>
      </c>
      <c r="J1257" s="147">
        <f>SUM(J1258:J1260)</f>
        <v>-1800000</v>
      </c>
      <c r="K1257" s="147"/>
      <c r="L1257" s="171">
        <f t="shared" ref="L1257" si="649">SUM(L1258:L1260)</f>
        <v>0</v>
      </c>
      <c r="M1257" s="315"/>
      <c r="N1257" s="316"/>
      <c r="O1257" s="317"/>
    </row>
    <row r="1258" spans="1:15">
      <c r="B1258" s="69"/>
      <c r="C1258" s="70" t="s">
        <v>56</v>
      </c>
      <c r="D1258" s="465"/>
      <c r="E1258" s="466"/>
      <c r="F1258" s="185">
        <v>900000</v>
      </c>
      <c r="G1258" s="186">
        <v>1</v>
      </c>
      <c r="H1258" s="187">
        <v>2</v>
      </c>
      <c r="I1258" s="142">
        <f t="shared" ref="I1258:I1260" si="650">F1258*G1258*H1258</f>
        <v>1800000</v>
      </c>
      <c r="J1258" s="142">
        <f>L1258-I1258</f>
        <v>-1800000</v>
      </c>
      <c r="K1258" s="142"/>
      <c r="L1258" s="172">
        <f>M1258*N1258*O1258</f>
        <v>0</v>
      </c>
      <c r="M1258" s="318"/>
      <c r="N1258" s="319"/>
      <c r="O1258" s="320"/>
    </row>
    <row r="1259" spans="1:15">
      <c r="B1259" s="69"/>
      <c r="C1259" s="70"/>
      <c r="D1259" s="465"/>
      <c r="E1259" s="466"/>
      <c r="F1259" s="185"/>
      <c r="G1259" s="186"/>
      <c r="H1259" s="187"/>
      <c r="I1259" s="142">
        <f t="shared" si="650"/>
        <v>0</v>
      </c>
      <c r="J1259" s="142">
        <f>L1259-I1259</f>
        <v>0</v>
      </c>
      <c r="K1259" s="142"/>
      <c r="L1259" s="172">
        <f t="shared" ref="L1259:L1260" si="651">M1259*N1259*O1259</f>
        <v>0</v>
      </c>
      <c r="M1259" s="318"/>
      <c r="N1259" s="319"/>
      <c r="O1259" s="320"/>
    </row>
    <row r="1260" spans="1:15" ht="14.25" thickBot="1">
      <c r="B1260" s="71"/>
      <c r="C1260" s="72"/>
      <c r="D1260" s="480"/>
      <c r="E1260" s="481"/>
      <c r="F1260" s="191"/>
      <c r="G1260" s="192"/>
      <c r="H1260" s="193"/>
      <c r="I1260" s="143">
        <f t="shared" si="650"/>
        <v>0</v>
      </c>
      <c r="J1260" s="143">
        <f>L1260-I1260</f>
        <v>0</v>
      </c>
      <c r="K1260" s="143"/>
      <c r="L1260" s="172">
        <f t="shared" si="651"/>
        <v>0</v>
      </c>
      <c r="M1260" s="324"/>
      <c r="N1260" s="325"/>
      <c r="O1260" s="326"/>
    </row>
    <row r="1261" spans="1:15">
      <c r="B1261" s="105" t="s">
        <v>24</v>
      </c>
      <c r="C1261" s="108" t="s">
        <v>13</v>
      </c>
      <c r="D1261" s="506"/>
      <c r="E1261" s="512"/>
      <c r="F1261" s="151"/>
      <c r="G1261" s="152"/>
      <c r="H1261" s="153"/>
      <c r="I1261" s="151">
        <f>I1262+I1266</f>
        <v>10000000</v>
      </c>
      <c r="J1261" s="151">
        <f>J1262+J1266</f>
        <v>-10000000</v>
      </c>
      <c r="K1261" s="151"/>
      <c r="L1261" s="173">
        <f>L1262+L1266</f>
        <v>0</v>
      </c>
      <c r="M1261" s="327"/>
      <c r="N1261" s="328"/>
      <c r="O1261" s="329"/>
    </row>
    <row r="1262" spans="1:15">
      <c r="B1262" s="73" t="s">
        <v>58</v>
      </c>
      <c r="C1262" s="109" t="s">
        <v>13</v>
      </c>
      <c r="D1262" s="513"/>
      <c r="E1262" s="514"/>
      <c r="F1262" s="154"/>
      <c r="G1262" s="155"/>
      <c r="H1262" s="156"/>
      <c r="I1262" s="154">
        <f t="shared" ref="I1262" si="652">SUM(I1263:I1265)</f>
        <v>2000000</v>
      </c>
      <c r="J1262" s="154">
        <f>SUM(J1263:J1265)</f>
        <v>-2000000</v>
      </c>
      <c r="K1262" s="154"/>
      <c r="L1262" s="174">
        <f>SUM(L1263:L1265)</f>
        <v>0</v>
      </c>
      <c r="M1262" s="330"/>
      <c r="N1262" s="331"/>
      <c r="O1262" s="332"/>
    </row>
    <row r="1263" spans="1:15">
      <c r="B1263" s="69"/>
      <c r="C1263" s="194" t="s">
        <v>417</v>
      </c>
      <c r="D1263" s="465" t="s">
        <v>83</v>
      </c>
      <c r="E1263" s="466"/>
      <c r="F1263" s="185">
        <v>100000</v>
      </c>
      <c r="G1263" s="186">
        <v>10</v>
      </c>
      <c r="H1263" s="187">
        <v>2</v>
      </c>
      <c r="I1263" s="142">
        <f t="shared" ref="I1263:I1265" si="653">F1263*G1263*H1263</f>
        <v>2000000</v>
      </c>
      <c r="J1263" s="142">
        <f>L1263-I1263</f>
        <v>-2000000</v>
      </c>
      <c r="K1263" s="142"/>
      <c r="L1263" s="172">
        <f>M1263*N1263*O1263</f>
        <v>0</v>
      </c>
      <c r="M1263" s="318"/>
      <c r="N1263" s="319"/>
      <c r="O1263" s="320"/>
    </row>
    <row r="1264" spans="1:15">
      <c r="B1264" s="69"/>
      <c r="C1264" s="194" t="s">
        <v>59</v>
      </c>
      <c r="D1264" s="465" t="s">
        <v>84</v>
      </c>
      <c r="E1264" s="466"/>
      <c r="F1264" s="185"/>
      <c r="G1264" s="186"/>
      <c r="H1264" s="187"/>
      <c r="I1264" s="142">
        <f t="shared" si="653"/>
        <v>0</v>
      </c>
      <c r="J1264" s="142">
        <f>L1264-I1264</f>
        <v>0</v>
      </c>
      <c r="K1264" s="142"/>
      <c r="L1264" s="172">
        <f t="shared" ref="L1264:L1265" si="654">M1264*N1264*O1264</f>
        <v>0</v>
      </c>
      <c r="M1264" s="318"/>
      <c r="N1264" s="319"/>
      <c r="O1264" s="320"/>
    </row>
    <row r="1265" spans="2:15" ht="14.25" thickBot="1">
      <c r="B1265" s="74"/>
      <c r="C1265" s="195" t="s">
        <v>59</v>
      </c>
      <c r="D1265" s="517" t="s">
        <v>85</v>
      </c>
      <c r="E1265" s="518"/>
      <c r="F1265" s="191"/>
      <c r="G1265" s="192"/>
      <c r="H1265" s="193"/>
      <c r="I1265" s="157">
        <f t="shared" si="653"/>
        <v>0</v>
      </c>
      <c r="J1265" s="157">
        <f>L1265-I1265</f>
        <v>0</v>
      </c>
      <c r="K1265" s="157"/>
      <c r="L1265" s="172">
        <f t="shared" si="654"/>
        <v>0</v>
      </c>
      <c r="M1265" s="324"/>
      <c r="N1265" s="325"/>
      <c r="O1265" s="326"/>
    </row>
    <row r="1266" spans="2:15">
      <c r="B1266" s="69" t="s">
        <v>60</v>
      </c>
      <c r="C1266" s="110" t="s">
        <v>13</v>
      </c>
      <c r="D1266" s="513"/>
      <c r="E1266" s="514"/>
      <c r="F1266" s="158"/>
      <c r="G1266" s="159"/>
      <c r="H1266" s="160"/>
      <c r="I1266" s="161">
        <f t="shared" ref="I1266" si="655">SUM(I1267:I1269)</f>
        <v>8000000</v>
      </c>
      <c r="J1266" s="161">
        <f>SUM(J1267:J1269)</f>
        <v>-8000000</v>
      </c>
      <c r="K1266" s="161"/>
      <c r="L1266" s="175">
        <f>SUM(L1267:L1269)</f>
        <v>0</v>
      </c>
      <c r="M1266" s="330"/>
      <c r="N1266" s="331"/>
      <c r="O1266" s="332"/>
    </row>
    <row r="1267" spans="2:15">
      <c r="B1267" s="69"/>
      <c r="C1267" s="194" t="s">
        <v>418</v>
      </c>
      <c r="D1267" s="465" t="s">
        <v>83</v>
      </c>
      <c r="E1267" s="466"/>
      <c r="F1267" s="185">
        <v>200000</v>
      </c>
      <c r="G1267" s="186">
        <v>20</v>
      </c>
      <c r="H1267" s="187">
        <v>2</v>
      </c>
      <c r="I1267" s="142">
        <f t="shared" ref="I1267:I1269" si="656">F1267*G1267*H1267</f>
        <v>8000000</v>
      </c>
      <c r="J1267" s="142">
        <f>L1267-I1267</f>
        <v>-8000000</v>
      </c>
      <c r="K1267" s="142"/>
      <c r="L1267" s="172">
        <f>M1267*N1267*O1267</f>
        <v>0</v>
      </c>
      <c r="M1267" s="318"/>
      <c r="N1267" s="319">
        <f>G1240</f>
        <v>30</v>
      </c>
      <c r="O1267" s="320">
        <f>I1240</f>
        <v>2</v>
      </c>
    </row>
    <row r="1268" spans="2:15">
      <c r="B1268" s="69"/>
      <c r="C1268" s="194" t="s">
        <v>59</v>
      </c>
      <c r="D1268" s="465" t="s">
        <v>84</v>
      </c>
      <c r="E1268" s="466"/>
      <c r="F1268" s="185"/>
      <c r="G1268" s="186"/>
      <c r="H1268" s="187"/>
      <c r="I1268" s="142">
        <f t="shared" si="656"/>
        <v>0</v>
      </c>
      <c r="J1268" s="142"/>
      <c r="K1268" s="142"/>
      <c r="L1268" s="172">
        <f t="shared" ref="L1268:L1269" si="657">M1268*N1268*O1268</f>
        <v>0</v>
      </c>
      <c r="M1268" s="318"/>
      <c r="N1268" s="319">
        <f>G1240</f>
        <v>30</v>
      </c>
      <c r="O1268" s="320">
        <f>I1240</f>
        <v>2</v>
      </c>
    </row>
    <row r="1269" spans="2:15" ht="14.25" thickBot="1">
      <c r="B1269" s="71"/>
      <c r="C1269" s="196" t="s">
        <v>59</v>
      </c>
      <c r="D1269" s="517" t="s">
        <v>85</v>
      </c>
      <c r="E1269" s="518"/>
      <c r="F1269" s="185"/>
      <c r="G1269" s="186"/>
      <c r="H1269" s="187"/>
      <c r="I1269" s="143">
        <f t="shared" si="656"/>
        <v>0</v>
      </c>
      <c r="J1269" s="143">
        <f>L1269-I1269</f>
        <v>0</v>
      </c>
      <c r="K1269" s="143"/>
      <c r="L1269" s="172">
        <f t="shared" si="657"/>
        <v>0</v>
      </c>
      <c r="M1269" s="318"/>
      <c r="N1269" s="319"/>
      <c r="O1269" s="320"/>
    </row>
    <row r="1270" spans="2:15">
      <c r="B1270" s="105" t="s">
        <v>61</v>
      </c>
      <c r="C1270" s="108" t="s">
        <v>13</v>
      </c>
      <c r="D1270" s="493"/>
      <c r="E1270" s="494"/>
      <c r="F1270" s="151"/>
      <c r="G1270" s="152"/>
      <c r="H1270" s="153"/>
      <c r="I1270" s="151">
        <f>I1271+I1275</f>
        <v>160000</v>
      </c>
      <c r="J1270" s="151">
        <f>J1271+J1275</f>
        <v>-160000</v>
      </c>
      <c r="K1270" s="151"/>
      <c r="L1270" s="173">
        <f>L1271+L1275</f>
        <v>0</v>
      </c>
      <c r="M1270" s="327"/>
      <c r="N1270" s="328"/>
      <c r="O1270" s="329"/>
    </row>
    <row r="1271" spans="2:15">
      <c r="B1271" s="130" t="s">
        <v>25</v>
      </c>
      <c r="C1271" s="131" t="s">
        <v>13</v>
      </c>
      <c r="D1271" s="489"/>
      <c r="E1271" s="490"/>
      <c r="F1271" s="162"/>
      <c r="G1271" s="163"/>
      <c r="H1271" s="164"/>
      <c r="I1271" s="162">
        <f>SUM(I1272:I1274)</f>
        <v>160000</v>
      </c>
      <c r="J1271" s="162">
        <f>SUM(J1272:J1274)</f>
        <v>-160000</v>
      </c>
      <c r="K1271" s="162"/>
      <c r="L1271" s="176">
        <f>SUM(L1272:L1274)</f>
        <v>0</v>
      </c>
      <c r="M1271" s="333"/>
      <c r="N1271" s="334"/>
      <c r="O1271" s="335"/>
    </row>
    <row r="1272" spans="2:15">
      <c r="B1272" s="69"/>
      <c r="C1272" s="214" t="s">
        <v>417</v>
      </c>
      <c r="D1272" s="487"/>
      <c r="E1272" s="488"/>
      <c r="F1272" s="197">
        <v>80000</v>
      </c>
      <c r="G1272" s="198">
        <v>1</v>
      </c>
      <c r="H1272" s="199">
        <v>2</v>
      </c>
      <c r="I1272" s="165">
        <f t="shared" ref="I1272:I1274" si="658">F1272*G1272*H1272</f>
        <v>160000</v>
      </c>
      <c r="J1272" s="165">
        <f>L1272-I1272</f>
        <v>-160000</v>
      </c>
      <c r="K1272" s="165"/>
      <c r="L1272" s="177">
        <f>M1272*N1272*O1272</f>
        <v>0</v>
      </c>
      <c r="M1272" s="336"/>
      <c r="N1272" s="337"/>
      <c r="O1272" s="338"/>
    </row>
    <row r="1273" spans="2:15">
      <c r="B1273" s="69"/>
      <c r="C1273" s="212"/>
      <c r="D1273" s="465"/>
      <c r="E1273" s="484"/>
      <c r="F1273" s="185"/>
      <c r="G1273" s="186"/>
      <c r="H1273" s="187"/>
      <c r="I1273" s="142">
        <f t="shared" si="658"/>
        <v>0</v>
      </c>
      <c r="J1273" s="142">
        <f>L1273-I1273</f>
        <v>0</v>
      </c>
      <c r="K1273" s="142"/>
      <c r="L1273" s="177">
        <f t="shared" ref="L1273:L1274" si="659">M1273*N1273*O1273</f>
        <v>0</v>
      </c>
      <c r="M1273" s="318"/>
      <c r="N1273" s="319"/>
      <c r="O1273" s="320"/>
    </row>
    <row r="1274" spans="2:15">
      <c r="B1274" s="69"/>
      <c r="C1274" s="213"/>
      <c r="D1274" s="491"/>
      <c r="E1274" s="492"/>
      <c r="F1274" s="191"/>
      <c r="G1274" s="192"/>
      <c r="H1274" s="193"/>
      <c r="I1274" s="150">
        <f t="shared" si="658"/>
        <v>0</v>
      </c>
      <c r="J1274" s="150">
        <f>L1274-I1274</f>
        <v>0</v>
      </c>
      <c r="K1274" s="150"/>
      <c r="L1274" s="177">
        <f t="shared" si="659"/>
        <v>0</v>
      </c>
      <c r="M1274" s="324"/>
      <c r="N1274" s="325"/>
      <c r="O1274" s="326"/>
    </row>
    <row r="1275" spans="2:15">
      <c r="B1275" s="130" t="s">
        <v>62</v>
      </c>
      <c r="C1275" s="131" t="s">
        <v>13</v>
      </c>
      <c r="D1275" s="489"/>
      <c r="E1275" s="490"/>
      <c r="F1275" s="162"/>
      <c r="G1275" s="163"/>
      <c r="H1275" s="164"/>
      <c r="I1275" s="162">
        <f>SUM(I1276:I1278)</f>
        <v>0</v>
      </c>
      <c r="J1275" s="162">
        <f>SUM(J1276:J1278)</f>
        <v>0</v>
      </c>
      <c r="K1275" s="162"/>
      <c r="L1275" s="176">
        <f>SUM(L1276:L1278)</f>
        <v>0</v>
      </c>
      <c r="M1275" s="333"/>
      <c r="N1275" s="334"/>
      <c r="O1275" s="335"/>
    </row>
    <row r="1276" spans="2:15">
      <c r="B1276" s="69"/>
      <c r="C1276" s="200"/>
      <c r="D1276" s="487"/>
      <c r="E1276" s="488"/>
      <c r="F1276" s="197"/>
      <c r="G1276" s="198"/>
      <c r="H1276" s="199">
        <v>2</v>
      </c>
      <c r="I1276" s="165">
        <f>F1276*G1276*H1276</f>
        <v>0</v>
      </c>
      <c r="J1276" s="165">
        <f>L1276-I1276</f>
        <v>0</v>
      </c>
      <c r="K1276" s="165"/>
      <c r="L1276" s="177">
        <f>M1276*N1276*O1276</f>
        <v>0</v>
      </c>
      <c r="M1276" s="336"/>
      <c r="N1276" s="337"/>
      <c r="O1276" s="338"/>
    </row>
    <row r="1277" spans="2:15">
      <c r="B1277" s="69"/>
      <c r="C1277" s="201"/>
      <c r="D1277" s="465"/>
      <c r="E1277" s="484"/>
      <c r="F1277" s="185"/>
      <c r="G1277" s="186"/>
      <c r="H1277" s="187"/>
      <c r="I1277" s="142">
        <f t="shared" ref="I1277:I1278" si="660">F1277*G1277*H1277</f>
        <v>0</v>
      </c>
      <c r="J1277" s="142">
        <f>L1277-I1277</f>
        <v>0</v>
      </c>
      <c r="K1277" s="142"/>
      <c r="L1277" s="177">
        <f t="shared" ref="L1277:L1278" si="661">M1277*N1277*O1277</f>
        <v>0</v>
      </c>
      <c r="M1277" s="318"/>
      <c r="N1277" s="319"/>
      <c r="O1277" s="320"/>
    </row>
    <row r="1278" spans="2:15" ht="14.25" thickBot="1">
      <c r="B1278" s="71"/>
      <c r="C1278" s="202"/>
      <c r="D1278" s="480"/>
      <c r="E1278" s="485"/>
      <c r="F1278" s="188"/>
      <c r="G1278" s="189"/>
      <c r="H1278" s="190"/>
      <c r="I1278" s="143">
        <f t="shared" si="660"/>
        <v>0</v>
      </c>
      <c r="J1278" s="143">
        <f>L1278-I1278</f>
        <v>0</v>
      </c>
      <c r="K1278" s="143"/>
      <c r="L1278" s="177">
        <f t="shared" si="661"/>
        <v>0</v>
      </c>
      <c r="M1278" s="321"/>
      <c r="N1278" s="322"/>
      <c r="O1278" s="323"/>
    </row>
    <row r="1279" spans="2:15" ht="30.75" customHeight="1" thickBot="1">
      <c r="B1279" s="283" t="s">
        <v>504</v>
      </c>
      <c r="C1279" s="107" t="s">
        <v>13</v>
      </c>
      <c r="D1279" s="508" t="s">
        <v>26</v>
      </c>
      <c r="E1279" s="509"/>
      <c r="F1279" s="208">
        <v>9000</v>
      </c>
      <c r="G1279" s="209">
        <v>20</v>
      </c>
      <c r="H1279" s="210">
        <v>2</v>
      </c>
      <c r="I1279" s="147">
        <f>F1279*G1279*H1279</f>
        <v>360000</v>
      </c>
      <c r="J1279" s="147">
        <f>L1279-I1279</f>
        <v>-360000</v>
      </c>
      <c r="K1279" s="147"/>
      <c r="L1279" s="171">
        <f>M1279*N1279*O1279</f>
        <v>0</v>
      </c>
      <c r="M1279" s="339"/>
      <c r="N1279" s="340">
        <f>H1240</f>
        <v>20</v>
      </c>
      <c r="O1279" s="341">
        <f>I1240</f>
        <v>2</v>
      </c>
    </row>
    <row r="1280" spans="2:15">
      <c r="B1280" s="129" t="s">
        <v>28</v>
      </c>
      <c r="C1280" s="106" t="s">
        <v>13</v>
      </c>
      <c r="D1280" s="506"/>
      <c r="E1280" s="507"/>
      <c r="F1280" s="144"/>
      <c r="G1280" s="145"/>
      <c r="H1280" s="146"/>
      <c r="I1280" s="144">
        <f t="shared" ref="I1280" si="662">SUM(I1281:I1283)</f>
        <v>2400000</v>
      </c>
      <c r="J1280" s="144">
        <f>SUM(J1281:J1283)</f>
        <v>-2400000</v>
      </c>
      <c r="K1280" s="144"/>
      <c r="L1280" s="170">
        <f t="shared" ref="L1280" si="663">SUM(L1281:L1283)</f>
        <v>0</v>
      </c>
      <c r="M1280" s="342"/>
      <c r="N1280" s="343"/>
      <c r="O1280" s="344"/>
    </row>
    <row r="1281" spans="2:15">
      <c r="B1281" s="69"/>
      <c r="C1281" s="200"/>
      <c r="D1281" s="487"/>
      <c r="E1281" s="488"/>
      <c r="F1281" s="197">
        <v>60000</v>
      </c>
      <c r="G1281" s="198">
        <v>20</v>
      </c>
      <c r="H1281" s="199">
        <v>2</v>
      </c>
      <c r="I1281" s="165">
        <f t="shared" ref="I1281:I1282" si="664">F1281*G1281*H1281</f>
        <v>2400000</v>
      </c>
      <c r="J1281" s="165">
        <f>L1281-I1281</f>
        <v>-2400000</v>
      </c>
      <c r="K1281" s="165"/>
      <c r="L1281" s="177">
        <f>M1281*N1281*O1281</f>
        <v>0</v>
      </c>
      <c r="M1281" s="336"/>
      <c r="N1281" s="337"/>
      <c r="O1281" s="338"/>
    </row>
    <row r="1282" spans="2:15">
      <c r="B1282" s="69"/>
      <c r="C1282" s="201"/>
      <c r="D1282" s="465"/>
      <c r="E1282" s="484"/>
      <c r="F1282" s="185"/>
      <c r="G1282" s="186"/>
      <c r="H1282" s="187"/>
      <c r="I1282" s="142">
        <f t="shared" si="664"/>
        <v>0</v>
      </c>
      <c r="J1282" s="142">
        <f>L1282-I1282</f>
        <v>0</v>
      </c>
      <c r="K1282" s="142"/>
      <c r="L1282" s="177">
        <f t="shared" ref="L1282:L1283" si="665">M1282*N1282*O1282</f>
        <v>0</v>
      </c>
      <c r="M1282" s="318"/>
      <c r="N1282" s="319"/>
      <c r="O1282" s="320"/>
    </row>
    <row r="1283" spans="2:15" ht="14.25" thickBot="1">
      <c r="B1283" s="71"/>
      <c r="C1283" s="202"/>
      <c r="D1283" s="480"/>
      <c r="E1283" s="485"/>
      <c r="F1283" s="188"/>
      <c r="G1283" s="189"/>
      <c r="H1283" s="190"/>
      <c r="I1283" s="143">
        <f>F1283*G1283*H1283</f>
        <v>0</v>
      </c>
      <c r="J1283" s="143">
        <f>L1283-I1283</f>
        <v>0</v>
      </c>
      <c r="K1283" s="143"/>
      <c r="L1283" s="177">
        <f t="shared" si="665"/>
        <v>0</v>
      </c>
      <c r="M1283" s="321"/>
      <c r="N1283" s="322"/>
      <c r="O1283" s="323"/>
    </row>
    <row r="1284" spans="2:15">
      <c r="B1284" s="105" t="s">
        <v>29</v>
      </c>
      <c r="C1284" s="107" t="s">
        <v>13</v>
      </c>
      <c r="D1284" s="478" t="s">
        <v>29</v>
      </c>
      <c r="E1284" s="486"/>
      <c r="F1284" s="147"/>
      <c r="G1284" s="148"/>
      <c r="H1284" s="149"/>
      <c r="I1284" s="147">
        <f t="shared" ref="I1284" si="666">SUM(I1285:I1287)</f>
        <v>800000</v>
      </c>
      <c r="J1284" s="147">
        <f>SUM(J1285:J1287)</f>
        <v>-800000</v>
      </c>
      <c r="K1284" s="147"/>
      <c r="L1284" s="171">
        <f t="shared" ref="L1284" si="667">SUM(L1285:L1287)</f>
        <v>0</v>
      </c>
      <c r="M1284" s="315"/>
      <c r="N1284" s="316"/>
      <c r="O1284" s="317">
        <f>I1240</f>
        <v>2</v>
      </c>
    </row>
    <row r="1285" spans="2:15">
      <c r="B1285" s="69"/>
      <c r="C1285" s="70" t="s">
        <v>63</v>
      </c>
      <c r="D1285" s="465"/>
      <c r="E1285" s="484"/>
      <c r="F1285" s="185">
        <v>20000</v>
      </c>
      <c r="G1285" s="186">
        <v>20</v>
      </c>
      <c r="H1285" s="187">
        <v>2</v>
      </c>
      <c r="I1285" s="142">
        <f t="shared" ref="I1285:I1287" si="668">F1285*G1285*H1285</f>
        <v>800000</v>
      </c>
      <c r="J1285" s="142">
        <f>L1285-I1285</f>
        <v>-800000</v>
      </c>
      <c r="K1285" s="142"/>
      <c r="L1285" s="172">
        <f>M1285*N1285*O1285</f>
        <v>0</v>
      </c>
      <c r="M1285" s="318"/>
      <c r="N1285" s="319">
        <f>H1240</f>
        <v>20</v>
      </c>
      <c r="O1285" s="320">
        <f>I1240</f>
        <v>2</v>
      </c>
    </row>
    <row r="1286" spans="2:15">
      <c r="B1286" s="69"/>
      <c r="C1286" s="70" t="s">
        <v>64</v>
      </c>
      <c r="D1286" s="465"/>
      <c r="E1286" s="484"/>
      <c r="F1286" s="185"/>
      <c r="G1286" s="186"/>
      <c r="H1286" s="187"/>
      <c r="I1286" s="142">
        <f t="shared" si="668"/>
        <v>0</v>
      </c>
      <c r="J1286" s="142">
        <f>L1286-I1286</f>
        <v>0</v>
      </c>
      <c r="K1286" s="142"/>
      <c r="L1286" s="172">
        <f t="shared" ref="L1286:L1287" si="669">M1286*N1286*O1286</f>
        <v>0</v>
      </c>
      <c r="M1286" s="318"/>
      <c r="N1286" s="319"/>
      <c r="O1286" s="320"/>
    </row>
    <row r="1287" spans="2:15" ht="14.25" thickBot="1">
      <c r="B1287" s="71"/>
      <c r="C1287" s="72"/>
      <c r="D1287" s="480"/>
      <c r="E1287" s="485"/>
      <c r="F1287" s="188"/>
      <c r="G1287" s="189"/>
      <c r="H1287" s="190"/>
      <c r="I1287" s="143">
        <f t="shared" si="668"/>
        <v>0</v>
      </c>
      <c r="J1287" s="143">
        <f>L1287-I1287</f>
        <v>0</v>
      </c>
      <c r="K1287" s="143"/>
      <c r="L1287" s="172">
        <f t="shared" si="669"/>
        <v>0</v>
      </c>
      <c r="M1287" s="321"/>
      <c r="N1287" s="322"/>
      <c r="O1287" s="323"/>
    </row>
    <row r="1288" spans="2:15">
      <c r="B1288" s="129" t="s">
        <v>65</v>
      </c>
      <c r="C1288" s="106" t="s">
        <v>13</v>
      </c>
      <c r="D1288" s="506"/>
      <c r="E1288" s="507"/>
      <c r="F1288" s="144"/>
      <c r="G1288" s="145"/>
      <c r="H1288" s="146"/>
      <c r="I1288" s="144">
        <f t="shared" ref="I1288" si="670">SUM(I1289:I1291)</f>
        <v>120000</v>
      </c>
      <c r="J1288" s="144">
        <f>SUM(J1289:J1291)</f>
        <v>-120000</v>
      </c>
      <c r="K1288" s="144"/>
      <c r="L1288" s="170">
        <f t="shared" ref="L1288" si="671">SUM(L1289:L1291)</f>
        <v>0</v>
      </c>
      <c r="M1288" s="342"/>
      <c r="N1288" s="343"/>
      <c r="O1288" s="344"/>
    </row>
    <row r="1289" spans="2:15">
      <c r="B1289" s="69"/>
      <c r="C1289" s="211" t="s">
        <v>416</v>
      </c>
      <c r="D1289" s="487"/>
      <c r="E1289" s="488"/>
      <c r="F1289" s="197">
        <v>3000</v>
      </c>
      <c r="G1289" s="198">
        <v>20</v>
      </c>
      <c r="H1289" s="199">
        <v>2</v>
      </c>
      <c r="I1289" s="165">
        <f t="shared" ref="I1289:I1291" si="672">F1289*G1289*H1289</f>
        <v>120000</v>
      </c>
      <c r="J1289" s="165">
        <f>L1289-I1289</f>
        <v>-120000</v>
      </c>
      <c r="K1289" s="165"/>
      <c r="L1289" s="177">
        <f>M1289*N1289*O1289</f>
        <v>0</v>
      </c>
      <c r="M1289" s="336"/>
      <c r="N1289" s="337">
        <f>H1240</f>
        <v>20</v>
      </c>
      <c r="O1289" s="338">
        <f>I1240</f>
        <v>2</v>
      </c>
    </row>
    <row r="1290" spans="2:15">
      <c r="B1290" s="69"/>
      <c r="C1290" s="70" t="s">
        <v>34</v>
      </c>
      <c r="D1290" s="465"/>
      <c r="E1290" s="484"/>
      <c r="F1290" s="185"/>
      <c r="G1290" s="186"/>
      <c r="H1290" s="187"/>
      <c r="I1290" s="142">
        <f t="shared" si="672"/>
        <v>0</v>
      </c>
      <c r="J1290" s="142">
        <f>L1290-I1290</f>
        <v>0</v>
      </c>
      <c r="K1290" s="142"/>
      <c r="L1290" s="177">
        <f t="shared" ref="L1290:L1291" si="673">M1290*N1290*O1290</f>
        <v>0</v>
      </c>
      <c r="M1290" s="336"/>
      <c r="N1290" s="319">
        <f>H1240</f>
        <v>20</v>
      </c>
      <c r="O1290" s="320">
        <f>I1240</f>
        <v>2</v>
      </c>
    </row>
    <row r="1291" spans="2:15" ht="14.25" thickBot="1">
      <c r="B1291" s="71"/>
      <c r="C1291" s="72"/>
      <c r="D1291" s="480"/>
      <c r="E1291" s="485"/>
      <c r="F1291" s="188"/>
      <c r="G1291" s="189"/>
      <c r="H1291" s="190"/>
      <c r="I1291" s="143">
        <f t="shared" si="672"/>
        <v>0</v>
      </c>
      <c r="J1291" s="143">
        <f>L1291-I1291</f>
        <v>0</v>
      </c>
      <c r="K1291" s="143"/>
      <c r="L1291" s="177">
        <f t="shared" si="673"/>
        <v>0</v>
      </c>
      <c r="M1291" s="321"/>
      <c r="N1291" s="322"/>
      <c r="O1291" s="323"/>
    </row>
    <row r="1292" spans="2:15">
      <c r="B1292" s="105" t="s">
        <v>66</v>
      </c>
      <c r="C1292" s="107" t="s">
        <v>13</v>
      </c>
      <c r="D1292" s="482">
        <f>I1292/(I1253+I1254+I1257+I1261+I1270+I1279+I1280+I1284+I1288)</f>
        <v>7.0198660963659287E-2</v>
      </c>
      <c r="E1292" s="483"/>
      <c r="F1292" s="147"/>
      <c r="G1292" s="148"/>
      <c r="H1292" s="149"/>
      <c r="I1292" s="147">
        <f t="shared" ref="I1292" si="674">SUM(I1293:I1295)</f>
        <v>1126000</v>
      </c>
      <c r="J1292" s="147">
        <f>SUM(J1293:J1295)</f>
        <v>-1126000</v>
      </c>
      <c r="K1292" s="147"/>
      <c r="L1292" s="171">
        <f t="shared" ref="L1292" si="675">SUM(L1293:L1295)</f>
        <v>0</v>
      </c>
      <c r="M1292" s="315"/>
      <c r="N1292" s="316"/>
      <c r="O1292" s="317"/>
    </row>
    <row r="1293" spans="2:15" ht="16.5" customHeight="1">
      <c r="B1293" s="496" t="s">
        <v>79</v>
      </c>
      <c r="C1293" s="70" t="s">
        <v>27</v>
      </c>
      <c r="D1293" s="465"/>
      <c r="E1293" s="484"/>
      <c r="F1293" s="185">
        <v>33000</v>
      </c>
      <c r="G1293" s="186">
        <v>1</v>
      </c>
      <c r="H1293" s="187">
        <v>2</v>
      </c>
      <c r="I1293" s="142">
        <f t="shared" ref="I1293:I1295" si="676">F1293*G1293*H1293</f>
        <v>66000</v>
      </c>
      <c r="J1293" s="142">
        <f>L1293-I1293</f>
        <v>-66000</v>
      </c>
      <c r="K1293" s="142"/>
      <c r="L1293" s="172">
        <f>M1293*N1293*O1293</f>
        <v>0</v>
      </c>
      <c r="M1293" s="318"/>
      <c r="N1293" s="319">
        <f>H1240</f>
        <v>20</v>
      </c>
      <c r="O1293" s="320">
        <f>I1240</f>
        <v>2</v>
      </c>
    </row>
    <row r="1294" spans="2:15">
      <c r="B1294" s="496"/>
      <c r="C1294" s="70" t="s">
        <v>30</v>
      </c>
      <c r="D1294" s="465"/>
      <c r="E1294" s="484"/>
      <c r="F1294" s="185">
        <v>30000</v>
      </c>
      <c r="G1294" s="186">
        <v>1</v>
      </c>
      <c r="H1294" s="187">
        <v>2</v>
      </c>
      <c r="I1294" s="142">
        <f t="shared" si="676"/>
        <v>60000</v>
      </c>
      <c r="J1294" s="142">
        <f>L1294-I1294</f>
        <v>-60000</v>
      </c>
      <c r="K1294" s="142"/>
      <c r="L1294" s="172">
        <f t="shared" ref="L1294:L1295" si="677">M1294*N1294*O1294</f>
        <v>0</v>
      </c>
      <c r="M1294" s="318"/>
      <c r="N1294" s="319">
        <f>H1240</f>
        <v>20</v>
      </c>
      <c r="O1294" s="320">
        <f>I1240</f>
        <v>2</v>
      </c>
    </row>
    <row r="1295" spans="2:15" ht="19.5" customHeight="1" thickBot="1">
      <c r="B1295" s="497"/>
      <c r="C1295" s="72" t="s">
        <v>33</v>
      </c>
      <c r="D1295" s="480"/>
      <c r="E1295" s="485"/>
      <c r="F1295" s="188">
        <v>500000</v>
      </c>
      <c r="G1295" s="189">
        <v>1</v>
      </c>
      <c r="H1295" s="190">
        <v>2</v>
      </c>
      <c r="I1295" s="143">
        <f t="shared" si="676"/>
        <v>1000000</v>
      </c>
      <c r="J1295" s="143">
        <f>L1295-I1295</f>
        <v>-1000000</v>
      </c>
      <c r="K1295" s="143"/>
      <c r="L1295" s="172">
        <f t="shared" si="677"/>
        <v>0</v>
      </c>
      <c r="M1295" s="321"/>
      <c r="N1295" s="322"/>
      <c r="O1295" s="323"/>
    </row>
    <row r="1296" spans="2:15" ht="18" customHeight="1">
      <c r="B1296" s="124" t="s">
        <v>412</v>
      </c>
      <c r="C1296" s="125" t="s">
        <v>23</v>
      </c>
      <c r="D1296" s="510"/>
      <c r="E1296" s="511"/>
      <c r="F1296" s="126"/>
      <c r="G1296" s="127"/>
      <c r="H1296" s="128"/>
      <c r="I1296" s="126">
        <f>SUM(I1297:I1300)</f>
        <v>1300000</v>
      </c>
      <c r="J1296" s="126">
        <f>SUM(J1297:J1300)</f>
        <v>-1300000</v>
      </c>
      <c r="K1296" s="126"/>
      <c r="L1296" s="178">
        <f>SUM(L1297:L1300)</f>
        <v>0</v>
      </c>
      <c r="M1296" s="345"/>
      <c r="N1296" s="346"/>
      <c r="O1296" s="347"/>
    </row>
    <row r="1297" spans="1:15">
      <c r="A1297" t="str">
        <f>B1240&amp;"식비"</f>
        <v>20식비</v>
      </c>
      <c r="B1297" s="111"/>
      <c r="C1297" s="110" t="s">
        <v>67</v>
      </c>
      <c r="D1297" s="487"/>
      <c r="E1297" s="488"/>
      <c r="F1297" s="197">
        <v>15000</v>
      </c>
      <c r="G1297" s="198">
        <v>20</v>
      </c>
      <c r="H1297" s="199">
        <v>2</v>
      </c>
      <c r="I1297" s="161">
        <f t="shared" ref="I1297:I1300" si="678">F1297*G1297*H1297</f>
        <v>600000</v>
      </c>
      <c r="J1297" s="161">
        <f>L1297-I1297</f>
        <v>-600000</v>
      </c>
      <c r="K1297" s="161"/>
      <c r="L1297" s="175">
        <f>M1297*N1297*O1297</f>
        <v>0</v>
      </c>
      <c r="M1297" s="336"/>
      <c r="N1297" s="337">
        <f>H1240</f>
        <v>20</v>
      </c>
      <c r="O1297" s="338">
        <f>I1240</f>
        <v>2</v>
      </c>
    </row>
    <row r="1298" spans="1:15">
      <c r="A1298" t="str">
        <f>B1240&amp;"숙박비"</f>
        <v>20숙박비</v>
      </c>
      <c r="B1298" s="111"/>
      <c r="C1298" s="112" t="s">
        <v>80</v>
      </c>
      <c r="D1298" s="465"/>
      <c r="E1298" s="484"/>
      <c r="F1298" s="191"/>
      <c r="G1298" s="192"/>
      <c r="H1298" s="193"/>
      <c r="I1298" s="166">
        <f t="shared" si="678"/>
        <v>0</v>
      </c>
      <c r="J1298" s="166">
        <f>L1298-I1298</f>
        <v>0</v>
      </c>
      <c r="K1298" s="166"/>
      <c r="L1298" s="175">
        <f t="shared" ref="L1298:L1300" si="679">M1298*N1298*O1298</f>
        <v>0</v>
      </c>
      <c r="M1298" s="324"/>
      <c r="N1298" s="325"/>
      <c r="O1298" s="326"/>
    </row>
    <row r="1299" spans="1:15">
      <c r="A1299" t="str">
        <f>B1240&amp;"수당"</f>
        <v>20수당</v>
      </c>
      <c r="B1299" s="111"/>
      <c r="C1299" s="112" t="s">
        <v>20</v>
      </c>
      <c r="D1299" s="203"/>
      <c r="E1299" s="204"/>
      <c r="F1299" s="191">
        <v>300000</v>
      </c>
      <c r="G1299" s="192">
        <v>1</v>
      </c>
      <c r="H1299" s="193">
        <v>1</v>
      </c>
      <c r="I1299" s="166">
        <f t="shared" si="678"/>
        <v>300000</v>
      </c>
      <c r="J1299" s="166">
        <f>L1299-I1299</f>
        <v>-300000</v>
      </c>
      <c r="K1299" s="166"/>
      <c r="L1299" s="175">
        <f t="shared" si="679"/>
        <v>0</v>
      </c>
      <c r="M1299" s="324"/>
      <c r="N1299" s="325"/>
      <c r="O1299" s="326"/>
    </row>
    <row r="1300" spans="1:15" ht="14.25" thickBot="1">
      <c r="A1300" t="str">
        <f>B1240&amp;"임금"</f>
        <v>20임금</v>
      </c>
      <c r="B1300" s="113"/>
      <c r="C1300" s="114" t="s">
        <v>81</v>
      </c>
      <c r="D1300" s="480"/>
      <c r="E1300" s="485"/>
      <c r="F1300" s="188">
        <v>400000</v>
      </c>
      <c r="G1300" s="189">
        <v>1</v>
      </c>
      <c r="H1300" s="190">
        <v>1</v>
      </c>
      <c r="I1300" s="167">
        <f t="shared" si="678"/>
        <v>400000</v>
      </c>
      <c r="J1300" s="167">
        <f>L1300-I1300</f>
        <v>-400000</v>
      </c>
      <c r="K1300" s="167"/>
      <c r="L1300" s="179">
        <f t="shared" si="679"/>
        <v>0</v>
      </c>
      <c r="M1300" s="321"/>
      <c r="N1300" s="322">
        <f>H1240</f>
        <v>20</v>
      </c>
      <c r="O1300" s="323">
        <f>I1240</f>
        <v>2</v>
      </c>
    </row>
    <row r="1301" spans="1:15" ht="37.9" customHeight="1">
      <c r="B1301" s="362" t="s">
        <v>533</v>
      </c>
      <c r="C1301" s="363" t="s">
        <v>532</v>
      </c>
      <c r="D1301" s="362"/>
      <c r="E1301" s="362" t="s">
        <v>529</v>
      </c>
      <c r="F1301" s="362"/>
      <c r="G1301" s="362" t="s">
        <v>528</v>
      </c>
      <c r="H1301" s="362"/>
      <c r="I1301" s="362" t="s">
        <v>534</v>
      </c>
      <c r="J1301" s="362"/>
      <c r="K1301" s="362" t="s">
        <v>535</v>
      </c>
      <c r="L1301" s="362"/>
    </row>
    <row r="1302" spans="1:15" ht="37.9" customHeight="1">
      <c r="B1302" s="362" t="s">
        <v>533</v>
      </c>
      <c r="C1302" s="363" t="s">
        <v>532</v>
      </c>
      <c r="D1302" s="362"/>
      <c r="E1302" s="362" t="s">
        <v>529</v>
      </c>
      <c r="F1302" s="362"/>
      <c r="G1302" s="362" t="s">
        <v>528</v>
      </c>
      <c r="H1302" s="362"/>
      <c r="I1302" s="362" t="s">
        <v>534</v>
      </c>
      <c r="J1302" s="362"/>
      <c r="K1302" s="362" t="s">
        <v>535</v>
      </c>
      <c r="L1302" s="362"/>
    </row>
    <row r="1303" spans="1:15" ht="37.9" customHeight="1" thickBot="1">
      <c r="B1303" s="362" t="s">
        <v>533</v>
      </c>
      <c r="C1303" s="363" t="s">
        <v>532</v>
      </c>
      <c r="D1303" s="362"/>
      <c r="E1303" s="362"/>
      <c r="F1303" s="362"/>
      <c r="G1303" s="362"/>
      <c r="H1303" s="362"/>
      <c r="I1303" s="362"/>
      <c r="J1303" s="362"/>
      <c r="K1303" s="362"/>
    </row>
    <row r="1304" spans="1:15" ht="33.75" customHeight="1">
      <c r="B1304" s="123" t="s">
        <v>68</v>
      </c>
      <c r="C1304" s="515" t="s">
        <v>42</v>
      </c>
      <c r="D1304" s="515"/>
      <c r="E1304" s="96" t="s">
        <v>409</v>
      </c>
      <c r="F1304" s="96" t="s">
        <v>43</v>
      </c>
      <c r="G1304" s="96" t="s">
        <v>44</v>
      </c>
      <c r="H1304" s="96" t="s">
        <v>45</v>
      </c>
      <c r="I1304" s="96" t="s">
        <v>46</v>
      </c>
      <c r="J1304" s="96" t="s">
        <v>47</v>
      </c>
      <c r="K1304" s="135"/>
      <c r="L1304" s="65"/>
    </row>
    <row r="1305" spans="1:15" ht="24.75" customHeight="1" thickBot="1">
      <c r="B1305" s="288">
        <f>B1240+1</f>
        <v>21</v>
      </c>
      <c r="C1305" s="516" t="s">
        <v>419</v>
      </c>
      <c r="D1305" s="516"/>
      <c r="E1305" s="141" t="s">
        <v>410</v>
      </c>
      <c r="F1305" s="141">
        <v>3</v>
      </c>
      <c r="G1305" s="215">
        <v>30</v>
      </c>
      <c r="H1305" s="141">
        <v>20</v>
      </c>
      <c r="I1305" s="141">
        <v>2</v>
      </c>
      <c r="J1305" s="104">
        <f>H1305*I1305</f>
        <v>40</v>
      </c>
      <c r="K1305" s="136"/>
      <c r="L1305" s="66"/>
    </row>
    <row r="1306" spans="1:15" ht="14.25" thickBot="1">
      <c r="B1306" s="64"/>
      <c r="C1306" s="64"/>
      <c r="D1306" s="64"/>
      <c r="E1306" s="64"/>
      <c r="F1306" s="64"/>
      <c r="G1306" s="64"/>
      <c r="H1306" s="64"/>
      <c r="I1306" s="64"/>
      <c r="J1306" s="64"/>
      <c r="K1306" s="137"/>
      <c r="L1306" s="64"/>
    </row>
    <row r="1307" spans="1:15" ht="18.75" customHeight="1">
      <c r="B1307" s="504" t="s">
        <v>78</v>
      </c>
      <c r="C1307" s="505"/>
      <c r="D1307" s="505"/>
      <c r="E1307" s="463" t="s">
        <v>404</v>
      </c>
      <c r="F1307" s="505"/>
      <c r="G1307" s="498" t="s">
        <v>82</v>
      </c>
      <c r="H1307" s="463" t="s">
        <v>405</v>
      </c>
      <c r="I1307" s="463" t="s">
        <v>406</v>
      </c>
      <c r="J1307" s="459" t="s">
        <v>403</v>
      </c>
      <c r="K1307" s="138"/>
      <c r="L1307" s="64"/>
    </row>
    <row r="1308" spans="1:15" ht="47.25" customHeight="1">
      <c r="B1308" s="97" t="s">
        <v>22</v>
      </c>
      <c r="C1308" s="98" t="s">
        <v>23</v>
      </c>
      <c r="D1308" s="216" t="s">
        <v>420</v>
      </c>
      <c r="E1308" s="464"/>
      <c r="F1308" s="464"/>
      <c r="G1308" s="499"/>
      <c r="H1308" s="464"/>
      <c r="I1308" s="464"/>
      <c r="J1308" s="460"/>
      <c r="K1308" s="139"/>
      <c r="L1308" s="64"/>
    </row>
    <row r="1309" spans="1:15" ht="18" customHeight="1">
      <c r="B1309" s="67" t="s">
        <v>23</v>
      </c>
      <c r="C1309" s="121">
        <f>SUM(C1310:C1311)</f>
        <v>0</v>
      </c>
      <c r="D1309" s="502">
        <f>ROUNDDOWN(C1310/G1305/J1305,0)</f>
        <v>0</v>
      </c>
      <c r="E1309" s="469" t="s">
        <v>438</v>
      </c>
      <c r="F1309" s="469"/>
      <c r="G1309" s="469">
        <v>6</v>
      </c>
      <c r="H1309" s="471">
        <v>190306</v>
      </c>
      <c r="I1309" s="474">
        <v>6850</v>
      </c>
      <c r="J1309" s="461">
        <f>D1309/I1309</f>
        <v>0</v>
      </c>
      <c r="K1309" s="140"/>
      <c r="L1309" s="64"/>
    </row>
    <row r="1310" spans="1:15" ht="18" customHeight="1">
      <c r="B1310" s="67" t="s">
        <v>415</v>
      </c>
      <c r="C1310" s="121">
        <f>L1317</f>
        <v>0</v>
      </c>
      <c r="D1310" s="502"/>
      <c r="E1310" s="469"/>
      <c r="F1310" s="469"/>
      <c r="G1310" s="469"/>
      <c r="H1310" s="472"/>
      <c r="I1310" s="474"/>
      <c r="J1310" s="461"/>
      <c r="K1310" s="140"/>
      <c r="L1310" s="64"/>
    </row>
    <row r="1311" spans="1:15" ht="18" customHeight="1" thickBot="1">
      <c r="B1311" s="68" t="s">
        <v>414</v>
      </c>
      <c r="C1311" s="122">
        <f>L1361</f>
        <v>0</v>
      </c>
      <c r="D1311" s="503"/>
      <c r="E1311" s="470"/>
      <c r="F1311" s="470"/>
      <c r="G1311" s="470"/>
      <c r="H1311" s="473"/>
      <c r="I1311" s="475"/>
      <c r="J1311" s="462"/>
      <c r="K1311" s="140"/>
      <c r="L1311" s="64"/>
    </row>
    <row r="1312" spans="1:15" ht="18" customHeight="1">
      <c r="B1312" s="180"/>
      <c r="C1312" s="205"/>
      <c r="D1312" s="206"/>
      <c r="E1312" s="181"/>
      <c r="F1312" s="181"/>
      <c r="G1312" s="181"/>
      <c r="H1312" s="183"/>
      <c r="I1312" s="184"/>
      <c r="J1312" s="207"/>
      <c r="K1312" s="182"/>
      <c r="L1312" s="64"/>
    </row>
    <row r="1313" spans="1:15" ht="14.25" thickBot="1">
      <c r="B1313" s="64"/>
      <c r="C1313" s="64"/>
      <c r="D1313" s="64"/>
      <c r="E1313" s="64"/>
      <c r="F1313" s="64"/>
      <c r="G1313" s="64"/>
      <c r="H1313" s="64"/>
      <c r="I1313" s="64"/>
      <c r="J1313" s="64"/>
      <c r="K1313" s="64"/>
      <c r="L1313" s="64"/>
    </row>
    <row r="1314" spans="1:15" ht="19.5" customHeight="1" thickBot="1">
      <c r="B1314" s="64"/>
      <c r="C1314" s="64"/>
      <c r="D1314" s="64"/>
      <c r="E1314" s="64"/>
      <c r="F1314" s="289" t="s">
        <v>74</v>
      </c>
      <c r="G1314" s="290"/>
      <c r="H1314" s="290"/>
      <c r="I1314" s="292"/>
      <c r="J1314" s="293" t="s">
        <v>35</v>
      </c>
      <c r="K1314" s="294"/>
      <c r="L1314" s="295" t="s">
        <v>76</v>
      </c>
      <c r="M1314" s="310"/>
      <c r="N1314" s="310"/>
      <c r="O1314" s="115"/>
    </row>
    <row r="1315" spans="1:15" ht="18.75" customHeight="1" thickBot="1">
      <c r="B1315" s="75" t="s">
        <v>31</v>
      </c>
      <c r="C1315" s="76" t="s">
        <v>50</v>
      </c>
      <c r="D1315" s="467" t="s">
        <v>51</v>
      </c>
      <c r="E1315" s="468"/>
      <c r="F1315" s="75" t="s">
        <v>52</v>
      </c>
      <c r="G1315" s="76" t="s">
        <v>53</v>
      </c>
      <c r="H1315" s="77" t="s">
        <v>21</v>
      </c>
      <c r="I1315" s="75" t="s">
        <v>48</v>
      </c>
      <c r="J1315" s="132" t="s">
        <v>407</v>
      </c>
      <c r="K1315" s="296" t="s">
        <v>408</v>
      </c>
      <c r="L1315" s="295" t="s">
        <v>48</v>
      </c>
      <c r="M1315" s="295" t="s">
        <v>52</v>
      </c>
      <c r="N1315" s="295" t="s">
        <v>53</v>
      </c>
      <c r="O1315" s="295" t="s">
        <v>21</v>
      </c>
    </row>
    <row r="1316" spans="1:15" ht="21" customHeight="1" thickBot="1">
      <c r="B1316" s="78" t="s">
        <v>23</v>
      </c>
      <c r="C1316" s="79"/>
      <c r="D1316" s="467"/>
      <c r="E1316" s="468"/>
      <c r="F1316" s="80"/>
      <c r="G1316" s="81"/>
      <c r="H1316" s="82"/>
      <c r="I1316" s="83">
        <f>I1317+I1361</f>
        <v>18466192</v>
      </c>
      <c r="J1316" s="133"/>
      <c r="K1316" s="133"/>
      <c r="L1316" s="168">
        <f>L1317+L1361</f>
        <v>0</v>
      </c>
      <c r="M1316" s="80"/>
      <c r="N1316" s="81"/>
      <c r="O1316" s="82"/>
    </row>
    <row r="1317" spans="1:15" ht="21.75" customHeight="1" thickBot="1">
      <c r="A1317" t="str">
        <f>B1305&amp;"훈련비"</f>
        <v>21훈련비</v>
      </c>
      <c r="B1317" s="99" t="s">
        <v>413</v>
      </c>
      <c r="C1317" s="100" t="s">
        <v>23</v>
      </c>
      <c r="D1317" s="500"/>
      <c r="E1317" s="501"/>
      <c r="F1317" s="101"/>
      <c r="G1317" s="102"/>
      <c r="H1317" s="103"/>
      <c r="I1317" s="101">
        <f>I1318+I1319+I1322+I1326+I1335+I1344+I1345+I1349+I1353+I1357</f>
        <v>17166192</v>
      </c>
      <c r="J1317" s="101">
        <f>J1318+J1319+J1322+J1326+J1335+J1344+J1345+J1349+J1353+J1357</f>
        <v>-17166192</v>
      </c>
      <c r="K1317" s="101"/>
      <c r="L1317" s="169">
        <f>L1318+L1319+L1322+L1326+L1335+L1344+L1345+L1349+L1353+L1357</f>
        <v>0</v>
      </c>
      <c r="M1317" s="101"/>
      <c r="N1317" s="102"/>
      <c r="O1317" s="311"/>
    </row>
    <row r="1318" spans="1:15" ht="14.25" thickBot="1">
      <c r="B1318" s="105" t="s">
        <v>54</v>
      </c>
      <c r="C1318" s="106" t="s">
        <v>13</v>
      </c>
      <c r="D1318" s="476" t="s">
        <v>54</v>
      </c>
      <c r="E1318" s="477"/>
      <c r="F1318" s="280">
        <v>12506</v>
      </c>
      <c r="G1318" s="281">
        <v>16</v>
      </c>
      <c r="H1318" s="282">
        <v>2</v>
      </c>
      <c r="I1318" s="144">
        <f>F1318*G1318*H1318</f>
        <v>400192</v>
      </c>
      <c r="J1318" s="144">
        <f>L1318-I1318</f>
        <v>-400192</v>
      </c>
      <c r="K1318" s="144"/>
      <c r="L1318" s="170">
        <f>M1318*N1318*O1318</f>
        <v>0</v>
      </c>
      <c r="M1318" s="312"/>
      <c r="N1318" s="313">
        <v>30</v>
      </c>
      <c r="O1318" s="314">
        <f>I1305</f>
        <v>2</v>
      </c>
    </row>
    <row r="1319" spans="1:15">
      <c r="B1319" s="105" t="s">
        <v>55</v>
      </c>
      <c r="C1319" s="107" t="s">
        <v>13</v>
      </c>
      <c r="D1319" s="478"/>
      <c r="E1319" s="479"/>
      <c r="F1319" s="147"/>
      <c r="G1319" s="148"/>
      <c r="H1319" s="149"/>
      <c r="I1319" s="147">
        <f t="shared" ref="I1319" si="680">SUM(I1320:I1321)</f>
        <v>0</v>
      </c>
      <c r="J1319" s="147">
        <f>SUM(J1320:J1321)</f>
        <v>0</v>
      </c>
      <c r="K1319" s="147"/>
      <c r="L1319" s="171">
        <f t="shared" ref="L1319" si="681">SUM(L1320:L1321)</f>
        <v>0</v>
      </c>
      <c r="M1319" s="315"/>
      <c r="N1319" s="316"/>
      <c r="O1319" s="317"/>
    </row>
    <row r="1320" spans="1:15">
      <c r="B1320" s="69"/>
      <c r="C1320" s="70" t="s">
        <v>56</v>
      </c>
      <c r="D1320" s="465"/>
      <c r="E1320" s="466"/>
      <c r="F1320" s="185"/>
      <c r="G1320" s="186"/>
      <c r="H1320" s="187"/>
      <c r="I1320" s="142">
        <f>F1320*G1320*H1320</f>
        <v>0</v>
      </c>
      <c r="J1320" s="142">
        <f>L1320-I1320</f>
        <v>0</v>
      </c>
      <c r="K1320" s="142"/>
      <c r="L1320" s="172">
        <f>M1320*N1320*O1320</f>
        <v>0</v>
      </c>
      <c r="M1320" s="318"/>
      <c r="N1320" s="319"/>
      <c r="O1320" s="320"/>
    </row>
    <row r="1321" spans="1:15" ht="14.25" thickBot="1">
      <c r="B1321" s="71"/>
      <c r="C1321" s="72"/>
      <c r="D1321" s="480"/>
      <c r="E1321" s="481"/>
      <c r="F1321" s="188"/>
      <c r="G1321" s="189"/>
      <c r="H1321" s="190"/>
      <c r="I1321" s="143">
        <f>F1321*G1321*H1321</f>
        <v>0</v>
      </c>
      <c r="J1321" s="143">
        <f>L1321-I1321</f>
        <v>0</v>
      </c>
      <c r="K1321" s="143"/>
      <c r="L1321" s="172">
        <f>M1321*N1321*O1321</f>
        <v>0</v>
      </c>
      <c r="M1321" s="321"/>
      <c r="N1321" s="322"/>
      <c r="O1321" s="323"/>
    </row>
    <row r="1322" spans="1:15">
      <c r="B1322" s="105" t="s">
        <v>57</v>
      </c>
      <c r="C1322" s="107" t="s">
        <v>13</v>
      </c>
      <c r="D1322" s="478"/>
      <c r="E1322" s="479"/>
      <c r="F1322" s="147"/>
      <c r="G1322" s="148"/>
      <c r="H1322" s="149"/>
      <c r="I1322" s="147">
        <f t="shared" ref="I1322" si="682">SUM(I1323:I1325)</f>
        <v>1800000</v>
      </c>
      <c r="J1322" s="147">
        <f>SUM(J1323:J1325)</f>
        <v>-1800000</v>
      </c>
      <c r="K1322" s="147"/>
      <c r="L1322" s="171">
        <f t="shared" ref="L1322" si="683">SUM(L1323:L1325)</f>
        <v>0</v>
      </c>
      <c r="M1322" s="315"/>
      <c r="N1322" s="316"/>
      <c r="O1322" s="317"/>
    </row>
    <row r="1323" spans="1:15">
      <c r="B1323" s="69"/>
      <c r="C1323" s="70" t="s">
        <v>56</v>
      </c>
      <c r="D1323" s="465"/>
      <c r="E1323" s="466"/>
      <c r="F1323" s="185">
        <v>900000</v>
      </c>
      <c r="G1323" s="186">
        <v>1</v>
      </c>
      <c r="H1323" s="187">
        <v>2</v>
      </c>
      <c r="I1323" s="142">
        <f t="shared" ref="I1323:I1325" si="684">F1323*G1323*H1323</f>
        <v>1800000</v>
      </c>
      <c r="J1323" s="142">
        <f>L1323-I1323</f>
        <v>-1800000</v>
      </c>
      <c r="K1323" s="142"/>
      <c r="L1323" s="172">
        <f>M1323*N1323*O1323</f>
        <v>0</v>
      </c>
      <c r="M1323" s="318"/>
      <c r="N1323" s="319"/>
      <c r="O1323" s="320"/>
    </row>
    <row r="1324" spans="1:15">
      <c r="B1324" s="69"/>
      <c r="C1324" s="70"/>
      <c r="D1324" s="465"/>
      <c r="E1324" s="466"/>
      <c r="F1324" s="185"/>
      <c r="G1324" s="186"/>
      <c r="H1324" s="187"/>
      <c r="I1324" s="142">
        <f t="shared" si="684"/>
        <v>0</v>
      </c>
      <c r="J1324" s="142">
        <f>L1324-I1324</f>
        <v>0</v>
      </c>
      <c r="K1324" s="142"/>
      <c r="L1324" s="172">
        <f t="shared" ref="L1324:L1325" si="685">M1324*N1324*O1324</f>
        <v>0</v>
      </c>
      <c r="M1324" s="318"/>
      <c r="N1324" s="319"/>
      <c r="O1324" s="320"/>
    </row>
    <row r="1325" spans="1:15" ht="14.25" thickBot="1">
      <c r="B1325" s="71"/>
      <c r="C1325" s="72"/>
      <c r="D1325" s="480"/>
      <c r="E1325" s="481"/>
      <c r="F1325" s="191"/>
      <c r="G1325" s="192"/>
      <c r="H1325" s="193"/>
      <c r="I1325" s="143">
        <f t="shared" si="684"/>
        <v>0</v>
      </c>
      <c r="J1325" s="143">
        <f>L1325-I1325</f>
        <v>0</v>
      </c>
      <c r="K1325" s="143"/>
      <c r="L1325" s="172">
        <f t="shared" si="685"/>
        <v>0</v>
      </c>
      <c r="M1325" s="324"/>
      <c r="N1325" s="325"/>
      <c r="O1325" s="326"/>
    </row>
    <row r="1326" spans="1:15">
      <c r="B1326" s="105" t="s">
        <v>24</v>
      </c>
      <c r="C1326" s="108" t="s">
        <v>13</v>
      </c>
      <c r="D1326" s="506"/>
      <c r="E1326" s="512"/>
      <c r="F1326" s="151"/>
      <c r="G1326" s="152"/>
      <c r="H1326" s="153"/>
      <c r="I1326" s="151">
        <f>I1327+I1331</f>
        <v>10000000</v>
      </c>
      <c r="J1326" s="151">
        <f>J1327+J1331</f>
        <v>-10000000</v>
      </c>
      <c r="K1326" s="151"/>
      <c r="L1326" s="173">
        <f>L1327+L1331</f>
        <v>0</v>
      </c>
      <c r="M1326" s="327"/>
      <c r="N1326" s="328"/>
      <c r="O1326" s="329"/>
    </row>
    <row r="1327" spans="1:15">
      <c r="B1327" s="73" t="s">
        <v>58</v>
      </c>
      <c r="C1327" s="109" t="s">
        <v>13</v>
      </c>
      <c r="D1327" s="513"/>
      <c r="E1327" s="514"/>
      <c r="F1327" s="154"/>
      <c r="G1327" s="155"/>
      <c r="H1327" s="156"/>
      <c r="I1327" s="154">
        <f t="shared" ref="I1327" si="686">SUM(I1328:I1330)</f>
        <v>2000000</v>
      </c>
      <c r="J1327" s="154">
        <f>SUM(J1328:J1330)</f>
        <v>-2000000</v>
      </c>
      <c r="K1327" s="154"/>
      <c r="L1327" s="174">
        <f>SUM(L1328:L1330)</f>
        <v>0</v>
      </c>
      <c r="M1327" s="330"/>
      <c r="N1327" s="331"/>
      <c r="O1327" s="332"/>
    </row>
    <row r="1328" spans="1:15">
      <c r="B1328" s="69"/>
      <c r="C1328" s="194" t="s">
        <v>417</v>
      </c>
      <c r="D1328" s="465" t="s">
        <v>83</v>
      </c>
      <c r="E1328" s="466"/>
      <c r="F1328" s="185">
        <v>100000</v>
      </c>
      <c r="G1328" s="186">
        <v>10</v>
      </c>
      <c r="H1328" s="187">
        <v>2</v>
      </c>
      <c r="I1328" s="142">
        <f t="shared" ref="I1328:I1330" si="687">F1328*G1328*H1328</f>
        <v>2000000</v>
      </c>
      <c r="J1328" s="142">
        <f>L1328-I1328</f>
        <v>-2000000</v>
      </c>
      <c r="K1328" s="142"/>
      <c r="L1328" s="172">
        <f>M1328*N1328*O1328</f>
        <v>0</v>
      </c>
      <c r="M1328" s="318"/>
      <c r="N1328" s="319"/>
      <c r="O1328" s="320"/>
    </row>
    <row r="1329" spans="2:15">
      <c r="B1329" s="69"/>
      <c r="C1329" s="194" t="s">
        <v>59</v>
      </c>
      <c r="D1329" s="465" t="s">
        <v>84</v>
      </c>
      <c r="E1329" s="466"/>
      <c r="F1329" s="185"/>
      <c r="G1329" s="186"/>
      <c r="H1329" s="187"/>
      <c r="I1329" s="142">
        <f t="shared" si="687"/>
        <v>0</v>
      </c>
      <c r="J1329" s="142">
        <f>L1329-I1329</f>
        <v>0</v>
      </c>
      <c r="K1329" s="142"/>
      <c r="L1329" s="172">
        <f t="shared" ref="L1329:L1330" si="688">M1329*N1329*O1329</f>
        <v>0</v>
      </c>
      <c r="M1329" s="318"/>
      <c r="N1329" s="319"/>
      <c r="O1329" s="320"/>
    </row>
    <row r="1330" spans="2:15" ht="14.25" thickBot="1">
      <c r="B1330" s="74"/>
      <c r="C1330" s="195" t="s">
        <v>59</v>
      </c>
      <c r="D1330" s="517" t="s">
        <v>85</v>
      </c>
      <c r="E1330" s="518"/>
      <c r="F1330" s="191"/>
      <c r="G1330" s="192"/>
      <c r="H1330" s="193"/>
      <c r="I1330" s="157">
        <f t="shared" si="687"/>
        <v>0</v>
      </c>
      <c r="J1330" s="157">
        <f>L1330-I1330</f>
        <v>0</v>
      </c>
      <c r="K1330" s="157"/>
      <c r="L1330" s="172">
        <f t="shared" si="688"/>
        <v>0</v>
      </c>
      <c r="M1330" s="324"/>
      <c r="N1330" s="325"/>
      <c r="O1330" s="326"/>
    </row>
    <row r="1331" spans="2:15">
      <c r="B1331" s="69" t="s">
        <v>60</v>
      </c>
      <c r="C1331" s="110" t="s">
        <v>13</v>
      </c>
      <c r="D1331" s="513"/>
      <c r="E1331" s="514"/>
      <c r="F1331" s="158"/>
      <c r="G1331" s="159"/>
      <c r="H1331" s="160"/>
      <c r="I1331" s="161">
        <f t="shared" ref="I1331" si="689">SUM(I1332:I1334)</f>
        <v>8000000</v>
      </c>
      <c r="J1331" s="161">
        <f>SUM(J1332:J1334)</f>
        <v>-8000000</v>
      </c>
      <c r="K1331" s="161"/>
      <c r="L1331" s="175">
        <f>SUM(L1332:L1334)</f>
        <v>0</v>
      </c>
      <c r="M1331" s="330"/>
      <c r="N1331" s="331"/>
      <c r="O1331" s="332"/>
    </row>
    <row r="1332" spans="2:15">
      <c r="B1332" s="69"/>
      <c r="C1332" s="194" t="s">
        <v>418</v>
      </c>
      <c r="D1332" s="465" t="s">
        <v>83</v>
      </c>
      <c r="E1332" s="466"/>
      <c r="F1332" s="185">
        <v>200000</v>
      </c>
      <c r="G1332" s="186">
        <v>20</v>
      </c>
      <c r="H1332" s="187">
        <v>2</v>
      </c>
      <c r="I1332" s="142">
        <f t="shared" ref="I1332:I1334" si="690">F1332*G1332*H1332</f>
        <v>8000000</v>
      </c>
      <c r="J1332" s="142">
        <f>L1332-I1332</f>
        <v>-8000000</v>
      </c>
      <c r="K1332" s="142"/>
      <c r="L1332" s="172">
        <f>M1332*N1332*O1332</f>
        <v>0</v>
      </c>
      <c r="M1332" s="318"/>
      <c r="N1332" s="319">
        <f>G1305</f>
        <v>30</v>
      </c>
      <c r="O1332" s="320">
        <f>I1305</f>
        <v>2</v>
      </c>
    </row>
    <row r="1333" spans="2:15">
      <c r="B1333" s="69"/>
      <c r="C1333" s="194" t="s">
        <v>59</v>
      </c>
      <c r="D1333" s="465" t="s">
        <v>84</v>
      </c>
      <c r="E1333" s="466"/>
      <c r="F1333" s="185"/>
      <c r="G1333" s="186"/>
      <c r="H1333" s="187"/>
      <c r="I1333" s="142">
        <f t="shared" si="690"/>
        <v>0</v>
      </c>
      <c r="J1333" s="142"/>
      <c r="K1333" s="142"/>
      <c r="L1333" s="172">
        <f t="shared" ref="L1333:L1334" si="691">M1333*N1333*O1333</f>
        <v>0</v>
      </c>
      <c r="M1333" s="318"/>
      <c r="N1333" s="319">
        <f>G1305</f>
        <v>30</v>
      </c>
      <c r="O1333" s="320">
        <f>I1305</f>
        <v>2</v>
      </c>
    </row>
    <row r="1334" spans="2:15" ht="14.25" thickBot="1">
      <c r="B1334" s="71"/>
      <c r="C1334" s="196" t="s">
        <v>59</v>
      </c>
      <c r="D1334" s="517" t="s">
        <v>85</v>
      </c>
      <c r="E1334" s="518"/>
      <c r="F1334" s="185"/>
      <c r="G1334" s="186"/>
      <c r="H1334" s="187"/>
      <c r="I1334" s="143">
        <f t="shared" si="690"/>
        <v>0</v>
      </c>
      <c r="J1334" s="143">
        <f>L1334-I1334</f>
        <v>0</v>
      </c>
      <c r="K1334" s="143"/>
      <c r="L1334" s="172">
        <f t="shared" si="691"/>
        <v>0</v>
      </c>
      <c r="M1334" s="318"/>
      <c r="N1334" s="319"/>
      <c r="O1334" s="320"/>
    </row>
    <row r="1335" spans="2:15">
      <c r="B1335" s="105" t="s">
        <v>61</v>
      </c>
      <c r="C1335" s="108" t="s">
        <v>13</v>
      </c>
      <c r="D1335" s="493"/>
      <c r="E1335" s="494"/>
      <c r="F1335" s="151"/>
      <c r="G1335" s="152"/>
      <c r="H1335" s="153"/>
      <c r="I1335" s="151">
        <f>I1336+I1340</f>
        <v>160000</v>
      </c>
      <c r="J1335" s="151">
        <f>J1336+J1340</f>
        <v>-160000</v>
      </c>
      <c r="K1335" s="151"/>
      <c r="L1335" s="173">
        <f>L1336+L1340</f>
        <v>0</v>
      </c>
      <c r="M1335" s="327"/>
      <c r="N1335" s="328"/>
      <c r="O1335" s="329"/>
    </row>
    <row r="1336" spans="2:15">
      <c r="B1336" s="130" t="s">
        <v>25</v>
      </c>
      <c r="C1336" s="131" t="s">
        <v>13</v>
      </c>
      <c r="D1336" s="489"/>
      <c r="E1336" s="490"/>
      <c r="F1336" s="162"/>
      <c r="G1336" s="163"/>
      <c r="H1336" s="164"/>
      <c r="I1336" s="162">
        <f>SUM(I1337:I1339)</f>
        <v>160000</v>
      </c>
      <c r="J1336" s="162">
        <f>SUM(J1337:J1339)</f>
        <v>-160000</v>
      </c>
      <c r="K1336" s="162"/>
      <c r="L1336" s="176">
        <f>SUM(L1337:L1339)</f>
        <v>0</v>
      </c>
      <c r="M1336" s="333"/>
      <c r="N1336" s="334"/>
      <c r="O1336" s="335"/>
    </row>
    <row r="1337" spans="2:15">
      <c r="B1337" s="69"/>
      <c r="C1337" s="214" t="s">
        <v>417</v>
      </c>
      <c r="D1337" s="487"/>
      <c r="E1337" s="488"/>
      <c r="F1337" s="197">
        <v>80000</v>
      </c>
      <c r="G1337" s="198">
        <v>1</v>
      </c>
      <c r="H1337" s="199">
        <v>2</v>
      </c>
      <c r="I1337" s="165">
        <f t="shared" ref="I1337:I1339" si="692">F1337*G1337*H1337</f>
        <v>160000</v>
      </c>
      <c r="J1337" s="165">
        <f>L1337-I1337</f>
        <v>-160000</v>
      </c>
      <c r="K1337" s="165"/>
      <c r="L1337" s="177">
        <f>M1337*N1337*O1337</f>
        <v>0</v>
      </c>
      <c r="M1337" s="336"/>
      <c r="N1337" s="337"/>
      <c r="O1337" s="338"/>
    </row>
    <row r="1338" spans="2:15">
      <c r="B1338" s="69"/>
      <c r="C1338" s="212"/>
      <c r="D1338" s="465"/>
      <c r="E1338" s="484"/>
      <c r="F1338" s="185"/>
      <c r="G1338" s="186"/>
      <c r="H1338" s="187"/>
      <c r="I1338" s="142">
        <f t="shared" si="692"/>
        <v>0</v>
      </c>
      <c r="J1338" s="142">
        <f>L1338-I1338</f>
        <v>0</v>
      </c>
      <c r="K1338" s="142"/>
      <c r="L1338" s="177">
        <f t="shared" ref="L1338:L1339" si="693">M1338*N1338*O1338</f>
        <v>0</v>
      </c>
      <c r="M1338" s="318"/>
      <c r="N1338" s="319"/>
      <c r="O1338" s="320"/>
    </row>
    <row r="1339" spans="2:15">
      <c r="B1339" s="69"/>
      <c r="C1339" s="213"/>
      <c r="D1339" s="491"/>
      <c r="E1339" s="492"/>
      <c r="F1339" s="191"/>
      <c r="G1339" s="192"/>
      <c r="H1339" s="193"/>
      <c r="I1339" s="150">
        <f t="shared" si="692"/>
        <v>0</v>
      </c>
      <c r="J1339" s="150">
        <f>L1339-I1339</f>
        <v>0</v>
      </c>
      <c r="K1339" s="150"/>
      <c r="L1339" s="177">
        <f t="shared" si="693"/>
        <v>0</v>
      </c>
      <c r="M1339" s="324"/>
      <c r="N1339" s="325"/>
      <c r="O1339" s="326"/>
    </row>
    <row r="1340" spans="2:15">
      <c r="B1340" s="130" t="s">
        <v>62</v>
      </c>
      <c r="C1340" s="131" t="s">
        <v>13</v>
      </c>
      <c r="D1340" s="489"/>
      <c r="E1340" s="490"/>
      <c r="F1340" s="162"/>
      <c r="G1340" s="163"/>
      <c r="H1340" s="164"/>
      <c r="I1340" s="162">
        <f>SUM(I1341:I1343)</f>
        <v>0</v>
      </c>
      <c r="J1340" s="162">
        <f>SUM(J1341:J1343)</f>
        <v>0</v>
      </c>
      <c r="K1340" s="162"/>
      <c r="L1340" s="176">
        <f>SUM(L1341:L1343)</f>
        <v>0</v>
      </c>
      <c r="M1340" s="333"/>
      <c r="N1340" s="334"/>
      <c r="O1340" s="335"/>
    </row>
    <row r="1341" spans="2:15">
      <c r="B1341" s="69"/>
      <c r="C1341" s="200"/>
      <c r="D1341" s="487"/>
      <c r="E1341" s="488"/>
      <c r="F1341" s="197"/>
      <c r="G1341" s="198"/>
      <c r="H1341" s="199">
        <v>2</v>
      </c>
      <c r="I1341" s="165">
        <f>F1341*G1341*H1341</f>
        <v>0</v>
      </c>
      <c r="J1341" s="165">
        <f>L1341-I1341</f>
        <v>0</v>
      </c>
      <c r="K1341" s="165"/>
      <c r="L1341" s="177">
        <f>M1341*N1341*O1341</f>
        <v>0</v>
      </c>
      <c r="M1341" s="336"/>
      <c r="N1341" s="337"/>
      <c r="O1341" s="338"/>
    </row>
    <row r="1342" spans="2:15">
      <c r="B1342" s="69"/>
      <c r="C1342" s="201"/>
      <c r="D1342" s="465"/>
      <c r="E1342" s="484"/>
      <c r="F1342" s="185"/>
      <c r="G1342" s="186"/>
      <c r="H1342" s="187"/>
      <c r="I1342" s="142">
        <f t="shared" ref="I1342:I1343" si="694">F1342*G1342*H1342</f>
        <v>0</v>
      </c>
      <c r="J1342" s="142">
        <f>L1342-I1342</f>
        <v>0</v>
      </c>
      <c r="K1342" s="142"/>
      <c r="L1342" s="177">
        <f t="shared" ref="L1342:L1343" si="695">M1342*N1342*O1342</f>
        <v>0</v>
      </c>
      <c r="M1342" s="318"/>
      <c r="N1342" s="319"/>
      <c r="O1342" s="320"/>
    </row>
    <row r="1343" spans="2:15" ht="14.25" thickBot="1">
      <c r="B1343" s="71"/>
      <c r="C1343" s="202"/>
      <c r="D1343" s="480"/>
      <c r="E1343" s="485"/>
      <c r="F1343" s="188"/>
      <c r="G1343" s="189"/>
      <c r="H1343" s="190"/>
      <c r="I1343" s="143">
        <f t="shared" si="694"/>
        <v>0</v>
      </c>
      <c r="J1343" s="143">
        <f>L1343-I1343</f>
        <v>0</v>
      </c>
      <c r="K1343" s="143"/>
      <c r="L1343" s="177">
        <f t="shared" si="695"/>
        <v>0</v>
      </c>
      <c r="M1343" s="321"/>
      <c r="N1343" s="322"/>
      <c r="O1343" s="323"/>
    </row>
    <row r="1344" spans="2:15" ht="30.75" customHeight="1" thickBot="1">
      <c r="B1344" s="283" t="s">
        <v>504</v>
      </c>
      <c r="C1344" s="107" t="s">
        <v>13</v>
      </c>
      <c r="D1344" s="508" t="s">
        <v>26</v>
      </c>
      <c r="E1344" s="509"/>
      <c r="F1344" s="208">
        <v>9000</v>
      </c>
      <c r="G1344" s="209">
        <v>20</v>
      </c>
      <c r="H1344" s="210">
        <v>2</v>
      </c>
      <c r="I1344" s="147">
        <f>F1344*G1344*H1344</f>
        <v>360000</v>
      </c>
      <c r="J1344" s="147">
        <f>L1344-I1344</f>
        <v>-360000</v>
      </c>
      <c r="K1344" s="147"/>
      <c r="L1344" s="171">
        <f>M1344*N1344*O1344</f>
        <v>0</v>
      </c>
      <c r="M1344" s="339"/>
      <c r="N1344" s="340">
        <f>H1305</f>
        <v>20</v>
      </c>
      <c r="O1344" s="341">
        <f>I1305</f>
        <v>2</v>
      </c>
    </row>
    <row r="1345" spans="2:15">
      <c r="B1345" s="129" t="s">
        <v>28</v>
      </c>
      <c r="C1345" s="106" t="s">
        <v>13</v>
      </c>
      <c r="D1345" s="506"/>
      <c r="E1345" s="507"/>
      <c r="F1345" s="144"/>
      <c r="G1345" s="145"/>
      <c r="H1345" s="146"/>
      <c r="I1345" s="144">
        <f t="shared" ref="I1345" si="696">SUM(I1346:I1348)</f>
        <v>2400000</v>
      </c>
      <c r="J1345" s="144">
        <f>SUM(J1346:J1348)</f>
        <v>-2400000</v>
      </c>
      <c r="K1345" s="144"/>
      <c r="L1345" s="170">
        <f t="shared" ref="L1345" si="697">SUM(L1346:L1348)</f>
        <v>0</v>
      </c>
      <c r="M1345" s="342"/>
      <c r="N1345" s="343"/>
      <c r="O1345" s="344"/>
    </row>
    <row r="1346" spans="2:15">
      <c r="B1346" s="69"/>
      <c r="C1346" s="200"/>
      <c r="D1346" s="487"/>
      <c r="E1346" s="488"/>
      <c r="F1346" s="197">
        <v>60000</v>
      </c>
      <c r="G1346" s="198">
        <v>20</v>
      </c>
      <c r="H1346" s="199">
        <v>2</v>
      </c>
      <c r="I1346" s="165">
        <f t="shared" ref="I1346:I1347" si="698">F1346*G1346*H1346</f>
        <v>2400000</v>
      </c>
      <c r="J1346" s="165">
        <f>L1346-I1346</f>
        <v>-2400000</v>
      </c>
      <c r="K1346" s="165"/>
      <c r="L1346" s="177">
        <f>M1346*N1346*O1346</f>
        <v>0</v>
      </c>
      <c r="M1346" s="336"/>
      <c r="N1346" s="337"/>
      <c r="O1346" s="338"/>
    </row>
    <row r="1347" spans="2:15">
      <c r="B1347" s="69"/>
      <c r="C1347" s="201"/>
      <c r="D1347" s="465"/>
      <c r="E1347" s="484"/>
      <c r="F1347" s="185"/>
      <c r="G1347" s="186"/>
      <c r="H1347" s="187"/>
      <c r="I1347" s="142">
        <f t="shared" si="698"/>
        <v>0</v>
      </c>
      <c r="J1347" s="142">
        <f>L1347-I1347</f>
        <v>0</v>
      </c>
      <c r="K1347" s="142"/>
      <c r="L1347" s="177">
        <f t="shared" ref="L1347:L1348" si="699">M1347*N1347*O1347</f>
        <v>0</v>
      </c>
      <c r="M1347" s="318"/>
      <c r="N1347" s="319"/>
      <c r="O1347" s="320"/>
    </row>
    <row r="1348" spans="2:15" ht="14.25" thickBot="1">
      <c r="B1348" s="71"/>
      <c r="C1348" s="202"/>
      <c r="D1348" s="480"/>
      <c r="E1348" s="485"/>
      <c r="F1348" s="188"/>
      <c r="G1348" s="189"/>
      <c r="H1348" s="190"/>
      <c r="I1348" s="143">
        <f>F1348*G1348*H1348</f>
        <v>0</v>
      </c>
      <c r="J1348" s="143">
        <f>L1348-I1348</f>
        <v>0</v>
      </c>
      <c r="K1348" s="143"/>
      <c r="L1348" s="177">
        <f t="shared" si="699"/>
        <v>0</v>
      </c>
      <c r="M1348" s="321"/>
      <c r="N1348" s="322"/>
      <c r="O1348" s="323"/>
    </row>
    <row r="1349" spans="2:15">
      <c r="B1349" s="105" t="s">
        <v>29</v>
      </c>
      <c r="C1349" s="107" t="s">
        <v>13</v>
      </c>
      <c r="D1349" s="478" t="s">
        <v>29</v>
      </c>
      <c r="E1349" s="486"/>
      <c r="F1349" s="147"/>
      <c r="G1349" s="148"/>
      <c r="H1349" s="149"/>
      <c r="I1349" s="147">
        <f t="shared" ref="I1349" si="700">SUM(I1350:I1352)</f>
        <v>800000</v>
      </c>
      <c r="J1349" s="147">
        <f>SUM(J1350:J1352)</f>
        <v>-800000</v>
      </c>
      <c r="K1349" s="147"/>
      <c r="L1349" s="171">
        <f t="shared" ref="L1349" si="701">SUM(L1350:L1352)</f>
        <v>0</v>
      </c>
      <c r="M1349" s="315"/>
      <c r="N1349" s="316"/>
      <c r="O1349" s="317">
        <f>I1305</f>
        <v>2</v>
      </c>
    </row>
    <row r="1350" spans="2:15">
      <c r="B1350" s="69"/>
      <c r="C1350" s="70" t="s">
        <v>63</v>
      </c>
      <c r="D1350" s="465"/>
      <c r="E1350" s="484"/>
      <c r="F1350" s="185">
        <v>20000</v>
      </c>
      <c r="G1350" s="186">
        <v>20</v>
      </c>
      <c r="H1350" s="187">
        <v>2</v>
      </c>
      <c r="I1350" s="142">
        <f t="shared" ref="I1350:I1352" si="702">F1350*G1350*H1350</f>
        <v>800000</v>
      </c>
      <c r="J1350" s="142">
        <f>L1350-I1350</f>
        <v>-800000</v>
      </c>
      <c r="K1350" s="142"/>
      <c r="L1350" s="172">
        <f>M1350*N1350*O1350</f>
        <v>0</v>
      </c>
      <c r="M1350" s="318"/>
      <c r="N1350" s="319">
        <f>H1305</f>
        <v>20</v>
      </c>
      <c r="O1350" s="320">
        <f>I1305</f>
        <v>2</v>
      </c>
    </row>
    <row r="1351" spans="2:15">
      <c r="B1351" s="69"/>
      <c r="C1351" s="70" t="s">
        <v>64</v>
      </c>
      <c r="D1351" s="465"/>
      <c r="E1351" s="484"/>
      <c r="F1351" s="185"/>
      <c r="G1351" s="186"/>
      <c r="H1351" s="187"/>
      <c r="I1351" s="142">
        <f t="shared" si="702"/>
        <v>0</v>
      </c>
      <c r="J1351" s="142">
        <f>L1351-I1351</f>
        <v>0</v>
      </c>
      <c r="K1351" s="142"/>
      <c r="L1351" s="172">
        <f t="shared" ref="L1351:L1352" si="703">M1351*N1351*O1351</f>
        <v>0</v>
      </c>
      <c r="M1351" s="318"/>
      <c r="N1351" s="319"/>
      <c r="O1351" s="320"/>
    </row>
    <row r="1352" spans="2:15" ht="14.25" thickBot="1">
      <c r="B1352" s="71"/>
      <c r="C1352" s="72"/>
      <c r="D1352" s="480"/>
      <c r="E1352" s="485"/>
      <c r="F1352" s="188"/>
      <c r="G1352" s="189"/>
      <c r="H1352" s="190"/>
      <c r="I1352" s="143">
        <f t="shared" si="702"/>
        <v>0</v>
      </c>
      <c r="J1352" s="143">
        <f>L1352-I1352</f>
        <v>0</v>
      </c>
      <c r="K1352" s="143"/>
      <c r="L1352" s="172">
        <f t="shared" si="703"/>
        <v>0</v>
      </c>
      <c r="M1352" s="321"/>
      <c r="N1352" s="322"/>
      <c r="O1352" s="323"/>
    </row>
    <row r="1353" spans="2:15">
      <c r="B1353" s="129" t="s">
        <v>65</v>
      </c>
      <c r="C1353" s="106" t="s">
        <v>13</v>
      </c>
      <c r="D1353" s="506"/>
      <c r="E1353" s="507"/>
      <c r="F1353" s="144"/>
      <c r="G1353" s="145"/>
      <c r="H1353" s="146"/>
      <c r="I1353" s="144">
        <f t="shared" ref="I1353" si="704">SUM(I1354:I1356)</f>
        <v>120000</v>
      </c>
      <c r="J1353" s="144">
        <f>SUM(J1354:J1356)</f>
        <v>-120000</v>
      </c>
      <c r="K1353" s="144"/>
      <c r="L1353" s="170">
        <f t="shared" ref="L1353" si="705">SUM(L1354:L1356)</f>
        <v>0</v>
      </c>
      <c r="M1353" s="342"/>
      <c r="N1353" s="343"/>
      <c r="O1353" s="344"/>
    </row>
    <row r="1354" spans="2:15">
      <c r="B1354" s="69"/>
      <c r="C1354" s="211" t="s">
        <v>416</v>
      </c>
      <c r="D1354" s="487"/>
      <c r="E1354" s="488"/>
      <c r="F1354" s="197">
        <v>3000</v>
      </c>
      <c r="G1354" s="198">
        <v>20</v>
      </c>
      <c r="H1354" s="199">
        <v>2</v>
      </c>
      <c r="I1354" s="165">
        <f t="shared" ref="I1354:I1356" si="706">F1354*G1354*H1354</f>
        <v>120000</v>
      </c>
      <c r="J1354" s="165">
        <f>L1354-I1354</f>
        <v>-120000</v>
      </c>
      <c r="K1354" s="165"/>
      <c r="L1354" s="177">
        <f>M1354*N1354*O1354</f>
        <v>0</v>
      </c>
      <c r="M1354" s="336"/>
      <c r="N1354" s="337">
        <f>H1305</f>
        <v>20</v>
      </c>
      <c r="O1354" s="338">
        <f>I1305</f>
        <v>2</v>
      </c>
    </row>
    <row r="1355" spans="2:15">
      <c r="B1355" s="69"/>
      <c r="C1355" s="70" t="s">
        <v>34</v>
      </c>
      <c r="D1355" s="465"/>
      <c r="E1355" s="484"/>
      <c r="F1355" s="185"/>
      <c r="G1355" s="186"/>
      <c r="H1355" s="187"/>
      <c r="I1355" s="142">
        <f t="shared" si="706"/>
        <v>0</v>
      </c>
      <c r="J1355" s="142">
        <f>L1355-I1355</f>
        <v>0</v>
      </c>
      <c r="K1355" s="142"/>
      <c r="L1355" s="177">
        <f t="shared" ref="L1355:L1356" si="707">M1355*N1355*O1355</f>
        <v>0</v>
      </c>
      <c r="M1355" s="336"/>
      <c r="N1355" s="319">
        <f>H1305</f>
        <v>20</v>
      </c>
      <c r="O1355" s="320">
        <f>I1305</f>
        <v>2</v>
      </c>
    </row>
    <row r="1356" spans="2:15" ht="14.25" thickBot="1">
      <c r="B1356" s="71"/>
      <c r="C1356" s="72"/>
      <c r="D1356" s="480"/>
      <c r="E1356" s="485"/>
      <c r="F1356" s="188"/>
      <c r="G1356" s="189"/>
      <c r="H1356" s="190"/>
      <c r="I1356" s="143">
        <f t="shared" si="706"/>
        <v>0</v>
      </c>
      <c r="J1356" s="143">
        <f>L1356-I1356</f>
        <v>0</v>
      </c>
      <c r="K1356" s="143"/>
      <c r="L1356" s="177">
        <f t="shared" si="707"/>
        <v>0</v>
      </c>
      <c r="M1356" s="321"/>
      <c r="N1356" s="322"/>
      <c r="O1356" s="323"/>
    </row>
    <row r="1357" spans="2:15">
      <c r="B1357" s="105" t="s">
        <v>66</v>
      </c>
      <c r="C1357" s="107" t="s">
        <v>13</v>
      </c>
      <c r="D1357" s="482">
        <f>I1357/(I1318+I1319+I1322+I1326+I1335+I1344+I1345+I1349+I1353)</f>
        <v>7.0198660963659287E-2</v>
      </c>
      <c r="E1357" s="483"/>
      <c r="F1357" s="147"/>
      <c r="G1357" s="148"/>
      <c r="H1357" s="149"/>
      <c r="I1357" s="147">
        <f t="shared" ref="I1357" si="708">SUM(I1358:I1360)</f>
        <v>1126000</v>
      </c>
      <c r="J1357" s="147">
        <f>SUM(J1358:J1360)</f>
        <v>-1126000</v>
      </c>
      <c r="K1357" s="147"/>
      <c r="L1357" s="171">
        <f t="shared" ref="L1357" si="709">SUM(L1358:L1360)</f>
        <v>0</v>
      </c>
      <c r="M1357" s="315"/>
      <c r="N1357" s="316"/>
      <c r="O1357" s="317"/>
    </row>
    <row r="1358" spans="2:15" ht="16.5" customHeight="1">
      <c r="B1358" s="496" t="s">
        <v>79</v>
      </c>
      <c r="C1358" s="70" t="s">
        <v>27</v>
      </c>
      <c r="D1358" s="465"/>
      <c r="E1358" s="484"/>
      <c r="F1358" s="185">
        <v>33000</v>
      </c>
      <c r="G1358" s="186">
        <v>1</v>
      </c>
      <c r="H1358" s="187">
        <v>2</v>
      </c>
      <c r="I1358" s="142">
        <f t="shared" ref="I1358:I1360" si="710">F1358*G1358*H1358</f>
        <v>66000</v>
      </c>
      <c r="J1358" s="142">
        <f>L1358-I1358</f>
        <v>-66000</v>
      </c>
      <c r="K1358" s="142"/>
      <c r="L1358" s="172">
        <f>M1358*N1358*O1358</f>
        <v>0</v>
      </c>
      <c r="M1358" s="318"/>
      <c r="N1358" s="319">
        <f>H1305</f>
        <v>20</v>
      </c>
      <c r="O1358" s="320">
        <f>I1305</f>
        <v>2</v>
      </c>
    </row>
    <row r="1359" spans="2:15">
      <c r="B1359" s="496"/>
      <c r="C1359" s="70" t="s">
        <v>30</v>
      </c>
      <c r="D1359" s="465"/>
      <c r="E1359" s="484"/>
      <c r="F1359" s="185">
        <v>30000</v>
      </c>
      <c r="G1359" s="186">
        <v>1</v>
      </c>
      <c r="H1359" s="187">
        <v>2</v>
      </c>
      <c r="I1359" s="142">
        <f t="shared" si="710"/>
        <v>60000</v>
      </c>
      <c r="J1359" s="142">
        <f>L1359-I1359</f>
        <v>-60000</v>
      </c>
      <c r="K1359" s="142"/>
      <c r="L1359" s="172">
        <f t="shared" ref="L1359:L1360" si="711">M1359*N1359*O1359</f>
        <v>0</v>
      </c>
      <c r="M1359" s="318"/>
      <c r="N1359" s="319">
        <f>H1305</f>
        <v>20</v>
      </c>
      <c r="O1359" s="320">
        <f>I1305</f>
        <v>2</v>
      </c>
    </row>
    <row r="1360" spans="2:15" ht="19.5" customHeight="1" thickBot="1">
      <c r="B1360" s="497"/>
      <c r="C1360" s="72" t="s">
        <v>33</v>
      </c>
      <c r="D1360" s="480"/>
      <c r="E1360" s="485"/>
      <c r="F1360" s="188">
        <v>500000</v>
      </c>
      <c r="G1360" s="189">
        <v>1</v>
      </c>
      <c r="H1360" s="190">
        <v>2</v>
      </c>
      <c r="I1360" s="143">
        <f t="shared" si="710"/>
        <v>1000000</v>
      </c>
      <c r="J1360" s="143">
        <f>L1360-I1360</f>
        <v>-1000000</v>
      </c>
      <c r="K1360" s="143"/>
      <c r="L1360" s="172">
        <f t="shared" si="711"/>
        <v>0</v>
      </c>
      <c r="M1360" s="321"/>
      <c r="N1360" s="322"/>
      <c r="O1360" s="323"/>
    </row>
    <row r="1361" spans="1:15" ht="18" customHeight="1">
      <c r="B1361" s="124" t="s">
        <v>412</v>
      </c>
      <c r="C1361" s="125" t="s">
        <v>23</v>
      </c>
      <c r="D1361" s="510"/>
      <c r="E1361" s="511"/>
      <c r="F1361" s="126"/>
      <c r="G1361" s="127"/>
      <c r="H1361" s="128"/>
      <c r="I1361" s="126">
        <f>SUM(I1362:I1365)</f>
        <v>1300000</v>
      </c>
      <c r="J1361" s="126">
        <f>SUM(J1362:J1365)</f>
        <v>-1300000</v>
      </c>
      <c r="K1361" s="126"/>
      <c r="L1361" s="178">
        <f>SUM(L1362:L1365)</f>
        <v>0</v>
      </c>
      <c r="M1361" s="345"/>
      <c r="N1361" s="346"/>
      <c r="O1361" s="347"/>
    </row>
    <row r="1362" spans="1:15">
      <c r="A1362" t="str">
        <f>B1305&amp;"식비"</f>
        <v>21식비</v>
      </c>
      <c r="B1362" s="111"/>
      <c r="C1362" s="110" t="s">
        <v>67</v>
      </c>
      <c r="D1362" s="487"/>
      <c r="E1362" s="488"/>
      <c r="F1362" s="197">
        <v>15000</v>
      </c>
      <c r="G1362" s="198">
        <v>20</v>
      </c>
      <c r="H1362" s="199">
        <v>2</v>
      </c>
      <c r="I1362" s="161">
        <f t="shared" ref="I1362:I1365" si="712">F1362*G1362*H1362</f>
        <v>600000</v>
      </c>
      <c r="J1362" s="161">
        <f>L1362-I1362</f>
        <v>-600000</v>
      </c>
      <c r="K1362" s="161"/>
      <c r="L1362" s="175">
        <f>M1362*N1362*O1362</f>
        <v>0</v>
      </c>
      <c r="M1362" s="336"/>
      <c r="N1362" s="337">
        <f>H1305</f>
        <v>20</v>
      </c>
      <c r="O1362" s="338">
        <f>I1305</f>
        <v>2</v>
      </c>
    </row>
    <row r="1363" spans="1:15">
      <c r="A1363" t="str">
        <f>B1305&amp;"숙박비"</f>
        <v>21숙박비</v>
      </c>
      <c r="B1363" s="111"/>
      <c r="C1363" s="112" t="s">
        <v>80</v>
      </c>
      <c r="D1363" s="465"/>
      <c r="E1363" s="484"/>
      <c r="F1363" s="191"/>
      <c r="G1363" s="192"/>
      <c r="H1363" s="193"/>
      <c r="I1363" s="166">
        <f t="shared" si="712"/>
        <v>0</v>
      </c>
      <c r="J1363" s="166">
        <f>L1363-I1363</f>
        <v>0</v>
      </c>
      <c r="K1363" s="166"/>
      <c r="L1363" s="175">
        <f t="shared" ref="L1363:L1365" si="713">M1363*N1363*O1363</f>
        <v>0</v>
      </c>
      <c r="M1363" s="324"/>
      <c r="N1363" s="325"/>
      <c r="O1363" s="326"/>
    </row>
    <row r="1364" spans="1:15">
      <c r="A1364" t="str">
        <f>B1305&amp;"수당"</f>
        <v>21수당</v>
      </c>
      <c r="B1364" s="111"/>
      <c r="C1364" s="112" t="s">
        <v>20</v>
      </c>
      <c r="D1364" s="203"/>
      <c r="E1364" s="204"/>
      <c r="F1364" s="191">
        <v>300000</v>
      </c>
      <c r="G1364" s="192">
        <v>1</v>
      </c>
      <c r="H1364" s="193">
        <v>1</v>
      </c>
      <c r="I1364" s="166">
        <f t="shared" si="712"/>
        <v>300000</v>
      </c>
      <c r="J1364" s="166">
        <f>L1364-I1364</f>
        <v>-300000</v>
      </c>
      <c r="K1364" s="166"/>
      <c r="L1364" s="175">
        <f t="shared" si="713"/>
        <v>0</v>
      </c>
      <c r="M1364" s="324"/>
      <c r="N1364" s="325"/>
      <c r="O1364" s="326"/>
    </row>
    <row r="1365" spans="1:15" ht="14.25" thickBot="1">
      <c r="A1365" t="str">
        <f>B1305&amp;"임금"</f>
        <v>21임금</v>
      </c>
      <c r="B1365" s="113"/>
      <c r="C1365" s="114" t="s">
        <v>81</v>
      </c>
      <c r="D1365" s="480"/>
      <c r="E1365" s="485"/>
      <c r="F1365" s="188">
        <v>400000</v>
      </c>
      <c r="G1365" s="189">
        <v>1</v>
      </c>
      <c r="H1365" s="190">
        <v>1</v>
      </c>
      <c r="I1365" s="167">
        <f t="shared" si="712"/>
        <v>400000</v>
      </c>
      <c r="J1365" s="167">
        <f>L1365-I1365</f>
        <v>-400000</v>
      </c>
      <c r="K1365" s="167"/>
      <c r="L1365" s="179">
        <f t="shared" si="713"/>
        <v>0</v>
      </c>
      <c r="M1365" s="321"/>
      <c r="N1365" s="322">
        <f>H1305</f>
        <v>20</v>
      </c>
      <c r="O1365" s="323">
        <f>I1305</f>
        <v>2</v>
      </c>
    </row>
    <row r="1366" spans="1:15" ht="37.9" customHeight="1">
      <c r="B1366" s="362" t="s">
        <v>533</v>
      </c>
      <c r="C1366" s="363" t="s">
        <v>532</v>
      </c>
      <c r="D1366" s="362"/>
      <c r="E1366" s="362" t="s">
        <v>529</v>
      </c>
      <c r="F1366" s="362"/>
      <c r="G1366" s="362" t="s">
        <v>528</v>
      </c>
      <c r="H1366" s="362"/>
      <c r="I1366" s="362" t="s">
        <v>534</v>
      </c>
      <c r="J1366" s="362"/>
      <c r="K1366" s="362" t="s">
        <v>535</v>
      </c>
      <c r="L1366" s="362"/>
    </row>
    <row r="1367" spans="1:15" ht="37.9" customHeight="1">
      <c r="B1367" s="362" t="s">
        <v>533</v>
      </c>
      <c r="C1367" s="363" t="s">
        <v>532</v>
      </c>
      <c r="D1367" s="362"/>
      <c r="E1367" s="362" t="s">
        <v>529</v>
      </c>
      <c r="F1367" s="362"/>
      <c r="G1367" s="362" t="s">
        <v>528</v>
      </c>
      <c r="H1367" s="362"/>
      <c r="I1367" s="362" t="s">
        <v>534</v>
      </c>
      <c r="J1367" s="362"/>
      <c r="K1367" s="362" t="s">
        <v>535</v>
      </c>
      <c r="L1367" s="362"/>
    </row>
    <row r="1368" spans="1:15" ht="37.9" customHeight="1" thickBot="1">
      <c r="B1368" s="362" t="s">
        <v>533</v>
      </c>
      <c r="C1368" s="363" t="s">
        <v>532</v>
      </c>
      <c r="D1368" s="362"/>
      <c r="E1368" s="362"/>
      <c r="F1368" s="362"/>
      <c r="G1368" s="362"/>
      <c r="H1368" s="362"/>
      <c r="I1368" s="362"/>
      <c r="J1368" s="362"/>
      <c r="K1368" s="362"/>
    </row>
    <row r="1369" spans="1:15" ht="33.75" customHeight="1">
      <c r="B1369" s="123" t="s">
        <v>68</v>
      </c>
      <c r="C1369" s="515" t="s">
        <v>42</v>
      </c>
      <c r="D1369" s="515"/>
      <c r="E1369" s="96" t="s">
        <v>409</v>
      </c>
      <c r="F1369" s="96" t="s">
        <v>43</v>
      </c>
      <c r="G1369" s="96" t="s">
        <v>44</v>
      </c>
      <c r="H1369" s="96" t="s">
        <v>45</v>
      </c>
      <c r="I1369" s="96" t="s">
        <v>46</v>
      </c>
      <c r="J1369" s="96" t="s">
        <v>47</v>
      </c>
      <c r="K1369" s="135"/>
      <c r="L1369" s="65"/>
    </row>
    <row r="1370" spans="1:15" ht="24.75" customHeight="1" thickBot="1">
      <c r="B1370" s="288">
        <f>B1305+1</f>
        <v>22</v>
      </c>
      <c r="C1370" s="516" t="s">
        <v>419</v>
      </c>
      <c r="D1370" s="516"/>
      <c r="E1370" s="141" t="s">
        <v>410</v>
      </c>
      <c r="F1370" s="141">
        <v>3</v>
      </c>
      <c r="G1370" s="215">
        <v>30</v>
      </c>
      <c r="H1370" s="141">
        <v>20</v>
      </c>
      <c r="I1370" s="141">
        <v>2</v>
      </c>
      <c r="J1370" s="104">
        <f>H1370*I1370</f>
        <v>40</v>
      </c>
      <c r="K1370" s="136"/>
      <c r="L1370" s="66"/>
    </row>
    <row r="1371" spans="1:15" ht="14.25" thickBot="1">
      <c r="B1371" s="64"/>
      <c r="C1371" s="64"/>
      <c r="D1371" s="64"/>
      <c r="E1371" s="64"/>
      <c r="F1371" s="64"/>
      <c r="G1371" s="64"/>
      <c r="H1371" s="64"/>
      <c r="I1371" s="64"/>
      <c r="J1371" s="64"/>
      <c r="K1371" s="137"/>
      <c r="L1371" s="64"/>
    </row>
    <row r="1372" spans="1:15" ht="18.75" customHeight="1">
      <c r="B1372" s="504" t="s">
        <v>78</v>
      </c>
      <c r="C1372" s="505"/>
      <c r="D1372" s="505"/>
      <c r="E1372" s="463" t="s">
        <v>404</v>
      </c>
      <c r="F1372" s="505"/>
      <c r="G1372" s="498" t="s">
        <v>82</v>
      </c>
      <c r="H1372" s="463" t="s">
        <v>405</v>
      </c>
      <c r="I1372" s="463" t="s">
        <v>406</v>
      </c>
      <c r="J1372" s="459" t="s">
        <v>403</v>
      </c>
      <c r="K1372" s="138"/>
      <c r="L1372" s="64"/>
    </row>
    <row r="1373" spans="1:15" ht="47.25" customHeight="1">
      <c r="B1373" s="97" t="s">
        <v>22</v>
      </c>
      <c r="C1373" s="98" t="s">
        <v>23</v>
      </c>
      <c r="D1373" s="216" t="s">
        <v>420</v>
      </c>
      <c r="E1373" s="464"/>
      <c r="F1373" s="464"/>
      <c r="G1373" s="499"/>
      <c r="H1373" s="464"/>
      <c r="I1373" s="464"/>
      <c r="J1373" s="460"/>
      <c r="K1373" s="139"/>
      <c r="L1373" s="64"/>
    </row>
    <row r="1374" spans="1:15" ht="18" customHeight="1">
      <c r="B1374" s="67" t="s">
        <v>23</v>
      </c>
      <c r="C1374" s="121">
        <f>SUM(C1375:C1376)</f>
        <v>0</v>
      </c>
      <c r="D1374" s="502">
        <f>ROUNDDOWN(C1375/G1370/J1370,0)</f>
        <v>0</v>
      </c>
      <c r="E1374" s="469" t="s">
        <v>438</v>
      </c>
      <c r="F1374" s="469"/>
      <c r="G1374" s="469">
        <v>6</v>
      </c>
      <c r="H1374" s="471">
        <v>190306</v>
      </c>
      <c r="I1374" s="474">
        <v>6850</v>
      </c>
      <c r="J1374" s="461">
        <f>D1374/I1374</f>
        <v>0</v>
      </c>
      <c r="K1374" s="140"/>
      <c r="L1374" s="64"/>
    </row>
    <row r="1375" spans="1:15" ht="18" customHeight="1">
      <c r="B1375" s="67" t="s">
        <v>415</v>
      </c>
      <c r="C1375" s="121">
        <f>L1382</f>
        <v>0</v>
      </c>
      <c r="D1375" s="502"/>
      <c r="E1375" s="469"/>
      <c r="F1375" s="469"/>
      <c r="G1375" s="469"/>
      <c r="H1375" s="472"/>
      <c r="I1375" s="474"/>
      <c r="J1375" s="461"/>
      <c r="K1375" s="140"/>
      <c r="L1375" s="64"/>
    </row>
    <row r="1376" spans="1:15" ht="18" customHeight="1" thickBot="1">
      <c r="B1376" s="68" t="s">
        <v>414</v>
      </c>
      <c r="C1376" s="122">
        <f>L1426</f>
        <v>0</v>
      </c>
      <c r="D1376" s="503"/>
      <c r="E1376" s="470"/>
      <c r="F1376" s="470"/>
      <c r="G1376" s="470"/>
      <c r="H1376" s="473"/>
      <c r="I1376" s="475"/>
      <c r="J1376" s="462"/>
      <c r="K1376" s="140"/>
      <c r="L1376" s="64"/>
    </row>
    <row r="1377" spans="1:15" ht="18" customHeight="1">
      <c r="B1377" s="180"/>
      <c r="C1377" s="205"/>
      <c r="D1377" s="206"/>
      <c r="E1377" s="181"/>
      <c r="F1377" s="181"/>
      <c r="G1377" s="181"/>
      <c r="H1377" s="183"/>
      <c r="I1377" s="184"/>
      <c r="J1377" s="207"/>
      <c r="K1377" s="182"/>
      <c r="L1377" s="64"/>
    </row>
    <row r="1378" spans="1:15" ht="14.25" thickBot="1">
      <c r="B1378" s="64"/>
      <c r="C1378" s="64"/>
      <c r="D1378" s="64"/>
      <c r="E1378" s="64"/>
      <c r="F1378" s="64"/>
      <c r="G1378" s="64"/>
      <c r="H1378" s="64"/>
      <c r="I1378" s="64"/>
      <c r="J1378" s="64"/>
      <c r="K1378" s="64"/>
      <c r="L1378" s="64"/>
    </row>
    <row r="1379" spans="1:15" ht="19.5" customHeight="1" thickBot="1">
      <c r="B1379" s="64"/>
      <c r="C1379" s="64"/>
      <c r="D1379" s="64"/>
      <c r="E1379" s="64"/>
      <c r="F1379" s="289" t="s">
        <v>74</v>
      </c>
      <c r="G1379" s="290"/>
      <c r="H1379" s="290"/>
      <c r="I1379" s="292"/>
      <c r="J1379" s="293" t="s">
        <v>35</v>
      </c>
      <c r="K1379" s="294"/>
      <c r="L1379" s="295" t="s">
        <v>76</v>
      </c>
      <c r="M1379" s="310"/>
      <c r="N1379" s="310"/>
      <c r="O1379" s="115"/>
    </row>
    <row r="1380" spans="1:15" ht="18.75" customHeight="1" thickBot="1">
      <c r="B1380" s="75" t="s">
        <v>31</v>
      </c>
      <c r="C1380" s="76" t="s">
        <v>50</v>
      </c>
      <c r="D1380" s="467" t="s">
        <v>51</v>
      </c>
      <c r="E1380" s="468"/>
      <c r="F1380" s="75" t="s">
        <v>52</v>
      </c>
      <c r="G1380" s="76" t="s">
        <v>53</v>
      </c>
      <c r="H1380" s="77" t="s">
        <v>21</v>
      </c>
      <c r="I1380" s="75" t="s">
        <v>48</v>
      </c>
      <c r="J1380" s="132" t="s">
        <v>407</v>
      </c>
      <c r="K1380" s="296" t="s">
        <v>408</v>
      </c>
      <c r="L1380" s="295" t="s">
        <v>48</v>
      </c>
      <c r="M1380" s="295" t="s">
        <v>52</v>
      </c>
      <c r="N1380" s="295" t="s">
        <v>53</v>
      </c>
      <c r="O1380" s="295" t="s">
        <v>21</v>
      </c>
    </row>
    <row r="1381" spans="1:15" ht="21" customHeight="1" thickBot="1">
      <c r="B1381" s="78" t="s">
        <v>23</v>
      </c>
      <c r="C1381" s="79"/>
      <c r="D1381" s="467"/>
      <c r="E1381" s="468"/>
      <c r="F1381" s="80"/>
      <c r="G1381" s="81"/>
      <c r="H1381" s="82"/>
      <c r="I1381" s="83">
        <f>I1382+I1426</f>
        <v>18466192</v>
      </c>
      <c r="J1381" s="133"/>
      <c r="K1381" s="133"/>
      <c r="L1381" s="168">
        <f>L1382+L1426</f>
        <v>0</v>
      </c>
      <c r="M1381" s="80"/>
      <c r="N1381" s="81"/>
      <c r="O1381" s="82"/>
    </row>
    <row r="1382" spans="1:15" ht="21.75" customHeight="1" thickBot="1">
      <c r="A1382" t="str">
        <f>B1370&amp;"훈련비"</f>
        <v>22훈련비</v>
      </c>
      <c r="B1382" s="99" t="s">
        <v>413</v>
      </c>
      <c r="C1382" s="100" t="s">
        <v>23</v>
      </c>
      <c r="D1382" s="500"/>
      <c r="E1382" s="501"/>
      <c r="F1382" s="101"/>
      <c r="G1382" s="102"/>
      <c r="H1382" s="103"/>
      <c r="I1382" s="101">
        <f>I1383+I1384+I1387+I1391+I1400+I1409+I1410+I1414+I1418+I1422</f>
        <v>17166192</v>
      </c>
      <c r="J1382" s="101">
        <f>J1383+J1384+J1387+J1391+J1400+J1409+J1410+J1414+J1418+J1422</f>
        <v>-17166192</v>
      </c>
      <c r="K1382" s="101"/>
      <c r="L1382" s="169">
        <f>L1383+L1384+L1387+L1391+L1400+L1409+L1410+L1414+L1418+L1422</f>
        <v>0</v>
      </c>
      <c r="M1382" s="101"/>
      <c r="N1382" s="102"/>
      <c r="O1382" s="311"/>
    </row>
    <row r="1383" spans="1:15" ht="14.25" thickBot="1">
      <c r="B1383" s="105" t="s">
        <v>54</v>
      </c>
      <c r="C1383" s="106" t="s">
        <v>13</v>
      </c>
      <c r="D1383" s="476" t="s">
        <v>54</v>
      </c>
      <c r="E1383" s="477"/>
      <c r="F1383" s="280">
        <v>12506</v>
      </c>
      <c r="G1383" s="281">
        <v>16</v>
      </c>
      <c r="H1383" s="282">
        <v>2</v>
      </c>
      <c r="I1383" s="144">
        <f>F1383*G1383*H1383</f>
        <v>400192</v>
      </c>
      <c r="J1383" s="144">
        <f>L1383-I1383</f>
        <v>-400192</v>
      </c>
      <c r="K1383" s="144"/>
      <c r="L1383" s="170">
        <f>M1383*N1383*O1383</f>
        <v>0</v>
      </c>
      <c r="M1383" s="312"/>
      <c r="N1383" s="313">
        <v>30</v>
      </c>
      <c r="O1383" s="314">
        <f>I1370</f>
        <v>2</v>
      </c>
    </row>
    <row r="1384" spans="1:15">
      <c r="B1384" s="105" t="s">
        <v>55</v>
      </c>
      <c r="C1384" s="107" t="s">
        <v>13</v>
      </c>
      <c r="D1384" s="478"/>
      <c r="E1384" s="479"/>
      <c r="F1384" s="147"/>
      <c r="G1384" s="148"/>
      <c r="H1384" s="149"/>
      <c r="I1384" s="147">
        <f t="shared" ref="I1384" si="714">SUM(I1385:I1386)</f>
        <v>0</v>
      </c>
      <c r="J1384" s="147">
        <f>SUM(J1385:J1386)</f>
        <v>0</v>
      </c>
      <c r="K1384" s="147"/>
      <c r="L1384" s="171">
        <f t="shared" ref="L1384" si="715">SUM(L1385:L1386)</f>
        <v>0</v>
      </c>
      <c r="M1384" s="315"/>
      <c r="N1384" s="316"/>
      <c r="O1384" s="317"/>
    </row>
    <row r="1385" spans="1:15">
      <c r="B1385" s="69"/>
      <c r="C1385" s="70" t="s">
        <v>56</v>
      </c>
      <c r="D1385" s="465"/>
      <c r="E1385" s="466"/>
      <c r="F1385" s="185"/>
      <c r="G1385" s="186"/>
      <c r="H1385" s="187"/>
      <c r="I1385" s="142">
        <f>F1385*G1385*H1385</f>
        <v>0</v>
      </c>
      <c r="J1385" s="142">
        <f>L1385-I1385</f>
        <v>0</v>
      </c>
      <c r="K1385" s="142"/>
      <c r="L1385" s="172">
        <f>M1385*N1385*O1385</f>
        <v>0</v>
      </c>
      <c r="M1385" s="318"/>
      <c r="N1385" s="319"/>
      <c r="O1385" s="320"/>
    </row>
    <row r="1386" spans="1:15" ht="14.25" thickBot="1">
      <c r="B1386" s="71"/>
      <c r="C1386" s="72"/>
      <c r="D1386" s="480"/>
      <c r="E1386" s="481"/>
      <c r="F1386" s="188"/>
      <c r="G1386" s="189"/>
      <c r="H1386" s="190"/>
      <c r="I1386" s="143">
        <f>F1386*G1386*H1386</f>
        <v>0</v>
      </c>
      <c r="J1386" s="143">
        <f>L1386-I1386</f>
        <v>0</v>
      </c>
      <c r="K1386" s="143"/>
      <c r="L1386" s="172">
        <f>M1386*N1386*O1386</f>
        <v>0</v>
      </c>
      <c r="M1386" s="321"/>
      <c r="N1386" s="322"/>
      <c r="O1386" s="323"/>
    </row>
    <row r="1387" spans="1:15">
      <c r="B1387" s="105" t="s">
        <v>57</v>
      </c>
      <c r="C1387" s="107" t="s">
        <v>13</v>
      </c>
      <c r="D1387" s="478"/>
      <c r="E1387" s="479"/>
      <c r="F1387" s="147"/>
      <c r="G1387" s="148"/>
      <c r="H1387" s="149"/>
      <c r="I1387" s="147">
        <f t="shared" ref="I1387" si="716">SUM(I1388:I1390)</f>
        <v>1800000</v>
      </c>
      <c r="J1387" s="147">
        <f>SUM(J1388:J1390)</f>
        <v>-1800000</v>
      </c>
      <c r="K1387" s="147"/>
      <c r="L1387" s="171">
        <f t="shared" ref="L1387" si="717">SUM(L1388:L1390)</f>
        <v>0</v>
      </c>
      <c r="M1387" s="315"/>
      <c r="N1387" s="316"/>
      <c r="O1387" s="317"/>
    </row>
    <row r="1388" spans="1:15">
      <c r="B1388" s="69"/>
      <c r="C1388" s="70" t="s">
        <v>56</v>
      </c>
      <c r="D1388" s="465"/>
      <c r="E1388" s="466"/>
      <c r="F1388" s="185">
        <v>900000</v>
      </c>
      <c r="G1388" s="186">
        <v>1</v>
      </c>
      <c r="H1388" s="187">
        <v>2</v>
      </c>
      <c r="I1388" s="142">
        <f t="shared" ref="I1388:I1390" si="718">F1388*G1388*H1388</f>
        <v>1800000</v>
      </c>
      <c r="J1388" s="142">
        <f>L1388-I1388</f>
        <v>-1800000</v>
      </c>
      <c r="K1388" s="142"/>
      <c r="L1388" s="172">
        <f>M1388*N1388*O1388</f>
        <v>0</v>
      </c>
      <c r="M1388" s="318"/>
      <c r="N1388" s="319"/>
      <c r="O1388" s="320"/>
    </row>
    <row r="1389" spans="1:15">
      <c r="B1389" s="69"/>
      <c r="C1389" s="70"/>
      <c r="D1389" s="465"/>
      <c r="E1389" s="466"/>
      <c r="F1389" s="185"/>
      <c r="G1389" s="186"/>
      <c r="H1389" s="187"/>
      <c r="I1389" s="142">
        <f t="shared" si="718"/>
        <v>0</v>
      </c>
      <c r="J1389" s="142">
        <f>L1389-I1389</f>
        <v>0</v>
      </c>
      <c r="K1389" s="142"/>
      <c r="L1389" s="172">
        <f t="shared" ref="L1389:L1390" si="719">M1389*N1389*O1389</f>
        <v>0</v>
      </c>
      <c r="M1389" s="318"/>
      <c r="N1389" s="319"/>
      <c r="O1389" s="320"/>
    </row>
    <row r="1390" spans="1:15" ht="14.25" thickBot="1">
      <c r="B1390" s="71"/>
      <c r="C1390" s="72"/>
      <c r="D1390" s="480"/>
      <c r="E1390" s="481"/>
      <c r="F1390" s="191"/>
      <c r="G1390" s="192"/>
      <c r="H1390" s="193"/>
      <c r="I1390" s="143">
        <f t="shared" si="718"/>
        <v>0</v>
      </c>
      <c r="J1390" s="143">
        <f>L1390-I1390</f>
        <v>0</v>
      </c>
      <c r="K1390" s="143"/>
      <c r="L1390" s="172">
        <f t="shared" si="719"/>
        <v>0</v>
      </c>
      <c r="M1390" s="324"/>
      <c r="N1390" s="325"/>
      <c r="O1390" s="326"/>
    </row>
    <row r="1391" spans="1:15">
      <c r="B1391" s="105" t="s">
        <v>24</v>
      </c>
      <c r="C1391" s="108" t="s">
        <v>13</v>
      </c>
      <c r="D1391" s="506"/>
      <c r="E1391" s="512"/>
      <c r="F1391" s="151"/>
      <c r="G1391" s="152"/>
      <c r="H1391" s="153"/>
      <c r="I1391" s="151">
        <f>I1392+I1396</f>
        <v>10000000</v>
      </c>
      <c r="J1391" s="151">
        <f>J1392+J1396</f>
        <v>-10000000</v>
      </c>
      <c r="K1391" s="151"/>
      <c r="L1391" s="173">
        <f>L1392+L1396</f>
        <v>0</v>
      </c>
      <c r="M1391" s="327"/>
      <c r="N1391" s="328"/>
      <c r="O1391" s="329"/>
    </row>
    <row r="1392" spans="1:15">
      <c r="B1392" s="73" t="s">
        <v>58</v>
      </c>
      <c r="C1392" s="109" t="s">
        <v>13</v>
      </c>
      <c r="D1392" s="513"/>
      <c r="E1392" s="514"/>
      <c r="F1392" s="154"/>
      <c r="G1392" s="155"/>
      <c r="H1392" s="156"/>
      <c r="I1392" s="154">
        <f t="shared" ref="I1392" si="720">SUM(I1393:I1395)</f>
        <v>2000000</v>
      </c>
      <c r="J1392" s="154">
        <f>SUM(J1393:J1395)</f>
        <v>-2000000</v>
      </c>
      <c r="K1392" s="154"/>
      <c r="L1392" s="174">
        <f>SUM(L1393:L1395)</f>
        <v>0</v>
      </c>
      <c r="M1392" s="330"/>
      <c r="N1392" s="331"/>
      <c r="O1392" s="332"/>
    </row>
    <row r="1393" spans="2:15">
      <c r="B1393" s="69"/>
      <c r="C1393" s="194" t="s">
        <v>417</v>
      </c>
      <c r="D1393" s="465" t="s">
        <v>83</v>
      </c>
      <c r="E1393" s="466"/>
      <c r="F1393" s="185">
        <v>100000</v>
      </c>
      <c r="G1393" s="186">
        <v>10</v>
      </c>
      <c r="H1393" s="187">
        <v>2</v>
      </c>
      <c r="I1393" s="142">
        <f t="shared" ref="I1393:I1395" si="721">F1393*G1393*H1393</f>
        <v>2000000</v>
      </c>
      <c r="J1393" s="142">
        <f>L1393-I1393</f>
        <v>-2000000</v>
      </c>
      <c r="K1393" s="142"/>
      <c r="L1393" s="172">
        <f>M1393*N1393*O1393</f>
        <v>0</v>
      </c>
      <c r="M1393" s="318"/>
      <c r="N1393" s="319"/>
      <c r="O1393" s="320"/>
    </row>
    <row r="1394" spans="2:15">
      <c r="B1394" s="69"/>
      <c r="C1394" s="194" t="s">
        <v>59</v>
      </c>
      <c r="D1394" s="465" t="s">
        <v>84</v>
      </c>
      <c r="E1394" s="466"/>
      <c r="F1394" s="185"/>
      <c r="G1394" s="186"/>
      <c r="H1394" s="187"/>
      <c r="I1394" s="142">
        <f t="shared" si="721"/>
        <v>0</v>
      </c>
      <c r="J1394" s="142">
        <f>L1394-I1394</f>
        <v>0</v>
      </c>
      <c r="K1394" s="142"/>
      <c r="L1394" s="172">
        <f t="shared" ref="L1394:L1395" si="722">M1394*N1394*O1394</f>
        <v>0</v>
      </c>
      <c r="M1394" s="318"/>
      <c r="N1394" s="319"/>
      <c r="O1394" s="320"/>
    </row>
    <row r="1395" spans="2:15" ht="14.25" thickBot="1">
      <c r="B1395" s="74"/>
      <c r="C1395" s="195" t="s">
        <v>59</v>
      </c>
      <c r="D1395" s="517" t="s">
        <v>85</v>
      </c>
      <c r="E1395" s="518"/>
      <c r="F1395" s="191"/>
      <c r="G1395" s="192"/>
      <c r="H1395" s="193"/>
      <c r="I1395" s="157">
        <f t="shared" si="721"/>
        <v>0</v>
      </c>
      <c r="J1395" s="157">
        <f>L1395-I1395</f>
        <v>0</v>
      </c>
      <c r="K1395" s="157"/>
      <c r="L1395" s="172">
        <f t="shared" si="722"/>
        <v>0</v>
      </c>
      <c r="M1395" s="324"/>
      <c r="N1395" s="325"/>
      <c r="O1395" s="326"/>
    </row>
    <row r="1396" spans="2:15">
      <c r="B1396" s="69" t="s">
        <v>60</v>
      </c>
      <c r="C1396" s="110" t="s">
        <v>13</v>
      </c>
      <c r="D1396" s="513"/>
      <c r="E1396" s="514"/>
      <c r="F1396" s="158"/>
      <c r="G1396" s="159"/>
      <c r="H1396" s="160"/>
      <c r="I1396" s="161">
        <f t="shared" ref="I1396" si="723">SUM(I1397:I1399)</f>
        <v>8000000</v>
      </c>
      <c r="J1396" s="161">
        <f>SUM(J1397:J1399)</f>
        <v>-8000000</v>
      </c>
      <c r="K1396" s="161"/>
      <c r="L1396" s="175">
        <f>SUM(L1397:L1399)</f>
        <v>0</v>
      </c>
      <c r="M1396" s="330"/>
      <c r="N1396" s="331"/>
      <c r="O1396" s="332"/>
    </row>
    <row r="1397" spans="2:15">
      <c r="B1397" s="69"/>
      <c r="C1397" s="194" t="s">
        <v>418</v>
      </c>
      <c r="D1397" s="465" t="s">
        <v>83</v>
      </c>
      <c r="E1397" s="466"/>
      <c r="F1397" s="185">
        <v>200000</v>
      </c>
      <c r="G1397" s="186">
        <v>20</v>
      </c>
      <c r="H1397" s="187">
        <v>2</v>
      </c>
      <c r="I1397" s="142">
        <f t="shared" ref="I1397:I1399" si="724">F1397*G1397*H1397</f>
        <v>8000000</v>
      </c>
      <c r="J1397" s="142">
        <f>L1397-I1397</f>
        <v>-8000000</v>
      </c>
      <c r="K1397" s="142"/>
      <c r="L1397" s="172">
        <f>M1397*N1397*O1397</f>
        <v>0</v>
      </c>
      <c r="M1397" s="318"/>
      <c r="N1397" s="319">
        <f>G1370</f>
        <v>30</v>
      </c>
      <c r="O1397" s="320">
        <f>I1370</f>
        <v>2</v>
      </c>
    </row>
    <row r="1398" spans="2:15">
      <c r="B1398" s="69"/>
      <c r="C1398" s="194" t="s">
        <v>59</v>
      </c>
      <c r="D1398" s="465" t="s">
        <v>84</v>
      </c>
      <c r="E1398" s="466"/>
      <c r="F1398" s="185"/>
      <c r="G1398" s="186"/>
      <c r="H1398" s="187"/>
      <c r="I1398" s="142">
        <f t="shared" si="724"/>
        <v>0</v>
      </c>
      <c r="J1398" s="142"/>
      <c r="K1398" s="142"/>
      <c r="L1398" s="172">
        <f t="shared" ref="L1398:L1399" si="725">M1398*N1398*O1398</f>
        <v>0</v>
      </c>
      <c r="M1398" s="318"/>
      <c r="N1398" s="319">
        <f>G1370</f>
        <v>30</v>
      </c>
      <c r="O1398" s="320">
        <f>I1370</f>
        <v>2</v>
      </c>
    </row>
    <row r="1399" spans="2:15" ht="14.25" thickBot="1">
      <c r="B1399" s="71"/>
      <c r="C1399" s="196" t="s">
        <v>59</v>
      </c>
      <c r="D1399" s="517" t="s">
        <v>85</v>
      </c>
      <c r="E1399" s="518"/>
      <c r="F1399" s="185"/>
      <c r="G1399" s="186"/>
      <c r="H1399" s="187"/>
      <c r="I1399" s="143">
        <f t="shared" si="724"/>
        <v>0</v>
      </c>
      <c r="J1399" s="143">
        <f>L1399-I1399</f>
        <v>0</v>
      </c>
      <c r="K1399" s="143"/>
      <c r="L1399" s="172">
        <f t="shared" si="725"/>
        <v>0</v>
      </c>
      <c r="M1399" s="318"/>
      <c r="N1399" s="319"/>
      <c r="O1399" s="320"/>
    </row>
    <row r="1400" spans="2:15">
      <c r="B1400" s="105" t="s">
        <v>61</v>
      </c>
      <c r="C1400" s="108" t="s">
        <v>13</v>
      </c>
      <c r="D1400" s="493"/>
      <c r="E1400" s="494"/>
      <c r="F1400" s="151"/>
      <c r="G1400" s="152"/>
      <c r="H1400" s="153"/>
      <c r="I1400" s="151">
        <f>I1401+I1405</f>
        <v>160000</v>
      </c>
      <c r="J1400" s="151">
        <f>J1401+J1405</f>
        <v>-160000</v>
      </c>
      <c r="K1400" s="151"/>
      <c r="L1400" s="173">
        <f>L1401+L1405</f>
        <v>0</v>
      </c>
      <c r="M1400" s="327"/>
      <c r="N1400" s="328"/>
      <c r="O1400" s="329"/>
    </row>
    <row r="1401" spans="2:15">
      <c r="B1401" s="130" t="s">
        <v>25</v>
      </c>
      <c r="C1401" s="131" t="s">
        <v>13</v>
      </c>
      <c r="D1401" s="489"/>
      <c r="E1401" s="490"/>
      <c r="F1401" s="162"/>
      <c r="G1401" s="163"/>
      <c r="H1401" s="164"/>
      <c r="I1401" s="162">
        <f>SUM(I1402:I1404)</f>
        <v>160000</v>
      </c>
      <c r="J1401" s="162">
        <f>SUM(J1402:J1404)</f>
        <v>-160000</v>
      </c>
      <c r="K1401" s="162"/>
      <c r="L1401" s="176">
        <f>SUM(L1402:L1404)</f>
        <v>0</v>
      </c>
      <c r="M1401" s="333"/>
      <c r="N1401" s="334"/>
      <c r="O1401" s="335"/>
    </row>
    <row r="1402" spans="2:15">
      <c r="B1402" s="69"/>
      <c r="C1402" s="214" t="s">
        <v>417</v>
      </c>
      <c r="D1402" s="487"/>
      <c r="E1402" s="488"/>
      <c r="F1402" s="197">
        <v>80000</v>
      </c>
      <c r="G1402" s="198">
        <v>1</v>
      </c>
      <c r="H1402" s="199">
        <v>2</v>
      </c>
      <c r="I1402" s="165">
        <f t="shared" ref="I1402:I1404" si="726">F1402*G1402*H1402</f>
        <v>160000</v>
      </c>
      <c r="J1402" s="165">
        <f>L1402-I1402</f>
        <v>-160000</v>
      </c>
      <c r="K1402" s="165"/>
      <c r="L1402" s="177">
        <f>M1402*N1402*O1402</f>
        <v>0</v>
      </c>
      <c r="M1402" s="336"/>
      <c r="N1402" s="337"/>
      <c r="O1402" s="338"/>
    </row>
    <row r="1403" spans="2:15">
      <c r="B1403" s="69"/>
      <c r="C1403" s="212"/>
      <c r="D1403" s="465"/>
      <c r="E1403" s="484"/>
      <c r="F1403" s="185"/>
      <c r="G1403" s="186"/>
      <c r="H1403" s="187"/>
      <c r="I1403" s="142">
        <f t="shared" si="726"/>
        <v>0</v>
      </c>
      <c r="J1403" s="142">
        <f>L1403-I1403</f>
        <v>0</v>
      </c>
      <c r="K1403" s="142"/>
      <c r="L1403" s="177">
        <f t="shared" ref="L1403:L1404" si="727">M1403*N1403*O1403</f>
        <v>0</v>
      </c>
      <c r="M1403" s="318"/>
      <c r="N1403" s="319"/>
      <c r="O1403" s="320"/>
    </row>
    <row r="1404" spans="2:15">
      <c r="B1404" s="69"/>
      <c r="C1404" s="213"/>
      <c r="D1404" s="491"/>
      <c r="E1404" s="492"/>
      <c r="F1404" s="191"/>
      <c r="G1404" s="192"/>
      <c r="H1404" s="193"/>
      <c r="I1404" s="150">
        <f t="shared" si="726"/>
        <v>0</v>
      </c>
      <c r="J1404" s="150">
        <f>L1404-I1404</f>
        <v>0</v>
      </c>
      <c r="K1404" s="150"/>
      <c r="L1404" s="177">
        <f t="shared" si="727"/>
        <v>0</v>
      </c>
      <c r="M1404" s="324"/>
      <c r="N1404" s="325"/>
      <c r="O1404" s="326"/>
    </row>
    <row r="1405" spans="2:15">
      <c r="B1405" s="130" t="s">
        <v>62</v>
      </c>
      <c r="C1405" s="131" t="s">
        <v>13</v>
      </c>
      <c r="D1405" s="489"/>
      <c r="E1405" s="490"/>
      <c r="F1405" s="162"/>
      <c r="G1405" s="163"/>
      <c r="H1405" s="164"/>
      <c r="I1405" s="162">
        <f>SUM(I1406:I1408)</f>
        <v>0</v>
      </c>
      <c r="J1405" s="162">
        <f>SUM(J1406:J1408)</f>
        <v>0</v>
      </c>
      <c r="K1405" s="162"/>
      <c r="L1405" s="176">
        <f>SUM(L1406:L1408)</f>
        <v>0</v>
      </c>
      <c r="M1405" s="333"/>
      <c r="N1405" s="334"/>
      <c r="O1405" s="335"/>
    </row>
    <row r="1406" spans="2:15">
      <c r="B1406" s="69"/>
      <c r="C1406" s="200"/>
      <c r="D1406" s="487"/>
      <c r="E1406" s="488"/>
      <c r="F1406" s="197"/>
      <c r="G1406" s="198"/>
      <c r="H1406" s="199">
        <v>2</v>
      </c>
      <c r="I1406" s="165">
        <f>F1406*G1406*H1406</f>
        <v>0</v>
      </c>
      <c r="J1406" s="165">
        <f>L1406-I1406</f>
        <v>0</v>
      </c>
      <c r="K1406" s="165"/>
      <c r="L1406" s="177">
        <f>M1406*N1406*O1406</f>
        <v>0</v>
      </c>
      <c r="M1406" s="336"/>
      <c r="N1406" s="337"/>
      <c r="O1406" s="338"/>
    </row>
    <row r="1407" spans="2:15">
      <c r="B1407" s="69"/>
      <c r="C1407" s="201"/>
      <c r="D1407" s="465"/>
      <c r="E1407" s="484"/>
      <c r="F1407" s="185"/>
      <c r="G1407" s="186"/>
      <c r="H1407" s="187"/>
      <c r="I1407" s="142">
        <f t="shared" ref="I1407:I1408" si="728">F1407*G1407*H1407</f>
        <v>0</v>
      </c>
      <c r="J1407" s="142">
        <f>L1407-I1407</f>
        <v>0</v>
      </c>
      <c r="K1407" s="142"/>
      <c r="L1407" s="177">
        <f t="shared" ref="L1407:L1408" si="729">M1407*N1407*O1407</f>
        <v>0</v>
      </c>
      <c r="M1407" s="318"/>
      <c r="N1407" s="319"/>
      <c r="O1407" s="320"/>
    </row>
    <row r="1408" spans="2:15" ht="14.25" thickBot="1">
      <c r="B1408" s="71"/>
      <c r="C1408" s="202"/>
      <c r="D1408" s="480"/>
      <c r="E1408" s="485"/>
      <c r="F1408" s="188"/>
      <c r="G1408" s="189"/>
      <c r="H1408" s="190"/>
      <c r="I1408" s="143">
        <f t="shared" si="728"/>
        <v>0</v>
      </c>
      <c r="J1408" s="143">
        <f>L1408-I1408</f>
        <v>0</v>
      </c>
      <c r="K1408" s="143"/>
      <c r="L1408" s="177">
        <f t="shared" si="729"/>
        <v>0</v>
      </c>
      <c r="M1408" s="321"/>
      <c r="N1408" s="322"/>
      <c r="O1408" s="323"/>
    </row>
    <row r="1409" spans="2:15" ht="30.75" customHeight="1" thickBot="1">
      <c r="B1409" s="283" t="s">
        <v>504</v>
      </c>
      <c r="C1409" s="107" t="s">
        <v>13</v>
      </c>
      <c r="D1409" s="508" t="s">
        <v>26</v>
      </c>
      <c r="E1409" s="509"/>
      <c r="F1409" s="208">
        <v>9000</v>
      </c>
      <c r="G1409" s="209">
        <v>20</v>
      </c>
      <c r="H1409" s="210">
        <v>2</v>
      </c>
      <c r="I1409" s="147">
        <f>F1409*G1409*H1409</f>
        <v>360000</v>
      </c>
      <c r="J1409" s="147">
        <f>L1409-I1409</f>
        <v>-360000</v>
      </c>
      <c r="K1409" s="147"/>
      <c r="L1409" s="171">
        <f>M1409*N1409*O1409</f>
        <v>0</v>
      </c>
      <c r="M1409" s="339"/>
      <c r="N1409" s="340">
        <f>H1370</f>
        <v>20</v>
      </c>
      <c r="O1409" s="341">
        <f>I1370</f>
        <v>2</v>
      </c>
    </row>
    <row r="1410" spans="2:15">
      <c r="B1410" s="129" t="s">
        <v>28</v>
      </c>
      <c r="C1410" s="106" t="s">
        <v>13</v>
      </c>
      <c r="D1410" s="506"/>
      <c r="E1410" s="507"/>
      <c r="F1410" s="144"/>
      <c r="G1410" s="145"/>
      <c r="H1410" s="146"/>
      <c r="I1410" s="144">
        <f t="shared" ref="I1410" si="730">SUM(I1411:I1413)</f>
        <v>2400000</v>
      </c>
      <c r="J1410" s="144">
        <f>SUM(J1411:J1413)</f>
        <v>-2400000</v>
      </c>
      <c r="K1410" s="144"/>
      <c r="L1410" s="170">
        <f t="shared" ref="L1410" si="731">SUM(L1411:L1413)</f>
        <v>0</v>
      </c>
      <c r="M1410" s="342"/>
      <c r="N1410" s="343"/>
      <c r="O1410" s="344"/>
    </row>
    <row r="1411" spans="2:15">
      <c r="B1411" s="69"/>
      <c r="C1411" s="200"/>
      <c r="D1411" s="487"/>
      <c r="E1411" s="488"/>
      <c r="F1411" s="197">
        <v>60000</v>
      </c>
      <c r="G1411" s="198">
        <v>20</v>
      </c>
      <c r="H1411" s="199">
        <v>2</v>
      </c>
      <c r="I1411" s="165">
        <f t="shared" ref="I1411:I1412" si="732">F1411*G1411*H1411</f>
        <v>2400000</v>
      </c>
      <c r="J1411" s="165">
        <f>L1411-I1411</f>
        <v>-2400000</v>
      </c>
      <c r="K1411" s="165"/>
      <c r="L1411" s="177">
        <f>M1411*N1411*O1411</f>
        <v>0</v>
      </c>
      <c r="M1411" s="336"/>
      <c r="N1411" s="337"/>
      <c r="O1411" s="338"/>
    </row>
    <row r="1412" spans="2:15">
      <c r="B1412" s="69"/>
      <c r="C1412" s="201"/>
      <c r="D1412" s="465"/>
      <c r="E1412" s="484"/>
      <c r="F1412" s="185"/>
      <c r="G1412" s="186"/>
      <c r="H1412" s="187"/>
      <c r="I1412" s="142">
        <f t="shared" si="732"/>
        <v>0</v>
      </c>
      <c r="J1412" s="142">
        <f>L1412-I1412</f>
        <v>0</v>
      </c>
      <c r="K1412" s="142"/>
      <c r="L1412" s="177">
        <f t="shared" ref="L1412:L1413" si="733">M1412*N1412*O1412</f>
        <v>0</v>
      </c>
      <c r="M1412" s="318"/>
      <c r="N1412" s="319"/>
      <c r="O1412" s="320"/>
    </row>
    <row r="1413" spans="2:15" ht="14.25" thickBot="1">
      <c r="B1413" s="71"/>
      <c r="C1413" s="202"/>
      <c r="D1413" s="480"/>
      <c r="E1413" s="485"/>
      <c r="F1413" s="188"/>
      <c r="G1413" s="189"/>
      <c r="H1413" s="190"/>
      <c r="I1413" s="143">
        <f>F1413*G1413*H1413</f>
        <v>0</v>
      </c>
      <c r="J1413" s="143">
        <f>L1413-I1413</f>
        <v>0</v>
      </c>
      <c r="K1413" s="143"/>
      <c r="L1413" s="177">
        <f t="shared" si="733"/>
        <v>0</v>
      </c>
      <c r="M1413" s="321"/>
      <c r="N1413" s="322"/>
      <c r="O1413" s="323"/>
    </row>
    <row r="1414" spans="2:15">
      <c r="B1414" s="105" t="s">
        <v>29</v>
      </c>
      <c r="C1414" s="107" t="s">
        <v>13</v>
      </c>
      <c r="D1414" s="478" t="s">
        <v>29</v>
      </c>
      <c r="E1414" s="486"/>
      <c r="F1414" s="147"/>
      <c r="G1414" s="148"/>
      <c r="H1414" s="149"/>
      <c r="I1414" s="147">
        <f t="shared" ref="I1414" si="734">SUM(I1415:I1417)</f>
        <v>800000</v>
      </c>
      <c r="J1414" s="147">
        <f>SUM(J1415:J1417)</f>
        <v>-800000</v>
      </c>
      <c r="K1414" s="147"/>
      <c r="L1414" s="171">
        <f t="shared" ref="L1414" si="735">SUM(L1415:L1417)</f>
        <v>0</v>
      </c>
      <c r="M1414" s="315"/>
      <c r="N1414" s="316"/>
      <c r="O1414" s="317">
        <f>I1370</f>
        <v>2</v>
      </c>
    </row>
    <row r="1415" spans="2:15">
      <c r="B1415" s="69"/>
      <c r="C1415" s="70" t="s">
        <v>63</v>
      </c>
      <c r="D1415" s="465"/>
      <c r="E1415" s="484"/>
      <c r="F1415" s="185">
        <v>20000</v>
      </c>
      <c r="G1415" s="186">
        <v>20</v>
      </c>
      <c r="H1415" s="187">
        <v>2</v>
      </c>
      <c r="I1415" s="142">
        <f t="shared" ref="I1415:I1417" si="736">F1415*G1415*H1415</f>
        <v>800000</v>
      </c>
      <c r="J1415" s="142">
        <f>L1415-I1415</f>
        <v>-800000</v>
      </c>
      <c r="K1415" s="142"/>
      <c r="L1415" s="172">
        <f>M1415*N1415*O1415</f>
        <v>0</v>
      </c>
      <c r="M1415" s="318"/>
      <c r="N1415" s="319">
        <f>H1370</f>
        <v>20</v>
      </c>
      <c r="O1415" s="320">
        <f>I1370</f>
        <v>2</v>
      </c>
    </row>
    <row r="1416" spans="2:15">
      <c r="B1416" s="69"/>
      <c r="C1416" s="70" t="s">
        <v>64</v>
      </c>
      <c r="D1416" s="465"/>
      <c r="E1416" s="484"/>
      <c r="F1416" s="185"/>
      <c r="G1416" s="186"/>
      <c r="H1416" s="187"/>
      <c r="I1416" s="142">
        <f t="shared" si="736"/>
        <v>0</v>
      </c>
      <c r="J1416" s="142">
        <f>L1416-I1416</f>
        <v>0</v>
      </c>
      <c r="K1416" s="142"/>
      <c r="L1416" s="172">
        <f t="shared" ref="L1416:L1417" si="737">M1416*N1416*O1416</f>
        <v>0</v>
      </c>
      <c r="M1416" s="318"/>
      <c r="N1416" s="319"/>
      <c r="O1416" s="320"/>
    </row>
    <row r="1417" spans="2:15" ht="14.25" thickBot="1">
      <c r="B1417" s="71"/>
      <c r="C1417" s="72"/>
      <c r="D1417" s="480"/>
      <c r="E1417" s="485"/>
      <c r="F1417" s="188"/>
      <c r="G1417" s="189"/>
      <c r="H1417" s="190"/>
      <c r="I1417" s="143">
        <f t="shared" si="736"/>
        <v>0</v>
      </c>
      <c r="J1417" s="143">
        <f>L1417-I1417</f>
        <v>0</v>
      </c>
      <c r="K1417" s="143"/>
      <c r="L1417" s="172">
        <f t="shared" si="737"/>
        <v>0</v>
      </c>
      <c r="M1417" s="321"/>
      <c r="N1417" s="322"/>
      <c r="O1417" s="323"/>
    </row>
    <row r="1418" spans="2:15">
      <c r="B1418" s="129" t="s">
        <v>65</v>
      </c>
      <c r="C1418" s="106" t="s">
        <v>13</v>
      </c>
      <c r="D1418" s="506"/>
      <c r="E1418" s="507"/>
      <c r="F1418" s="144"/>
      <c r="G1418" s="145"/>
      <c r="H1418" s="146"/>
      <c r="I1418" s="144">
        <f t="shared" ref="I1418" si="738">SUM(I1419:I1421)</f>
        <v>120000</v>
      </c>
      <c r="J1418" s="144">
        <f>SUM(J1419:J1421)</f>
        <v>-120000</v>
      </c>
      <c r="K1418" s="144"/>
      <c r="L1418" s="170">
        <f t="shared" ref="L1418" si="739">SUM(L1419:L1421)</f>
        <v>0</v>
      </c>
      <c r="M1418" s="342"/>
      <c r="N1418" s="343"/>
      <c r="O1418" s="344"/>
    </row>
    <row r="1419" spans="2:15">
      <c r="B1419" s="69"/>
      <c r="C1419" s="211" t="s">
        <v>416</v>
      </c>
      <c r="D1419" s="487"/>
      <c r="E1419" s="488"/>
      <c r="F1419" s="197">
        <v>3000</v>
      </c>
      <c r="G1419" s="198">
        <v>20</v>
      </c>
      <c r="H1419" s="199">
        <v>2</v>
      </c>
      <c r="I1419" s="165">
        <f t="shared" ref="I1419:I1421" si="740">F1419*G1419*H1419</f>
        <v>120000</v>
      </c>
      <c r="J1419" s="165">
        <f>L1419-I1419</f>
        <v>-120000</v>
      </c>
      <c r="K1419" s="165"/>
      <c r="L1419" s="177">
        <f>M1419*N1419*O1419</f>
        <v>0</v>
      </c>
      <c r="M1419" s="336"/>
      <c r="N1419" s="337">
        <f>H1370</f>
        <v>20</v>
      </c>
      <c r="O1419" s="338">
        <f>I1370</f>
        <v>2</v>
      </c>
    </row>
    <row r="1420" spans="2:15">
      <c r="B1420" s="69"/>
      <c r="C1420" s="70" t="s">
        <v>34</v>
      </c>
      <c r="D1420" s="465"/>
      <c r="E1420" s="484"/>
      <c r="F1420" s="185"/>
      <c r="G1420" s="186"/>
      <c r="H1420" s="187"/>
      <c r="I1420" s="142">
        <f t="shared" si="740"/>
        <v>0</v>
      </c>
      <c r="J1420" s="142">
        <f>L1420-I1420</f>
        <v>0</v>
      </c>
      <c r="K1420" s="142"/>
      <c r="L1420" s="177">
        <f t="shared" ref="L1420:L1421" si="741">M1420*N1420*O1420</f>
        <v>0</v>
      </c>
      <c r="M1420" s="336"/>
      <c r="N1420" s="319">
        <f>H1370</f>
        <v>20</v>
      </c>
      <c r="O1420" s="320">
        <f>I1370</f>
        <v>2</v>
      </c>
    </row>
    <row r="1421" spans="2:15" ht="14.25" thickBot="1">
      <c r="B1421" s="71"/>
      <c r="C1421" s="72"/>
      <c r="D1421" s="480"/>
      <c r="E1421" s="485"/>
      <c r="F1421" s="188"/>
      <c r="G1421" s="189"/>
      <c r="H1421" s="190"/>
      <c r="I1421" s="143">
        <f t="shared" si="740"/>
        <v>0</v>
      </c>
      <c r="J1421" s="143">
        <f>L1421-I1421</f>
        <v>0</v>
      </c>
      <c r="K1421" s="143"/>
      <c r="L1421" s="177">
        <f t="shared" si="741"/>
        <v>0</v>
      </c>
      <c r="M1421" s="321"/>
      <c r="N1421" s="322"/>
      <c r="O1421" s="323"/>
    </row>
    <row r="1422" spans="2:15">
      <c r="B1422" s="105" t="s">
        <v>66</v>
      </c>
      <c r="C1422" s="107" t="s">
        <v>13</v>
      </c>
      <c r="D1422" s="482">
        <f>I1422/(I1383+I1384+I1387+I1391+I1400+I1409+I1410+I1414+I1418)</f>
        <v>7.0198660963659287E-2</v>
      </c>
      <c r="E1422" s="483"/>
      <c r="F1422" s="147"/>
      <c r="G1422" s="148"/>
      <c r="H1422" s="149"/>
      <c r="I1422" s="147">
        <f t="shared" ref="I1422" si="742">SUM(I1423:I1425)</f>
        <v>1126000</v>
      </c>
      <c r="J1422" s="147">
        <f>SUM(J1423:J1425)</f>
        <v>-1126000</v>
      </c>
      <c r="K1422" s="147"/>
      <c r="L1422" s="171">
        <f t="shared" ref="L1422" si="743">SUM(L1423:L1425)</f>
        <v>0</v>
      </c>
      <c r="M1422" s="315"/>
      <c r="N1422" s="316"/>
      <c r="O1422" s="317"/>
    </row>
    <row r="1423" spans="2:15" ht="16.5" customHeight="1">
      <c r="B1423" s="496" t="s">
        <v>79</v>
      </c>
      <c r="C1423" s="70" t="s">
        <v>27</v>
      </c>
      <c r="D1423" s="465"/>
      <c r="E1423" s="484"/>
      <c r="F1423" s="185">
        <v>33000</v>
      </c>
      <c r="G1423" s="186">
        <v>1</v>
      </c>
      <c r="H1423" s="187">
        <v>2</v>
      </c>
      <c r="I1423" s="142">
        <f t="shared" ref="I1423:I1425" si="744">F1423*G1423*H1423</f>
        <v>66000</v>
      </c>
      <c r="J1423" s="142">
        <f>L1423-I1423</f>
        <v>-66000</v>
      </c>
      <c r="K1423" s="142"/>
      <c r="L1423" s="172">
        <f>M1423*N1423*O1423</f>
        <v>0</v>
      </c>
      <c r="M1423" s="318"/>
      <c r="N1423" s="319">
        <f>H1370</f>
        <v>20</v>
      </c>
      <c r="O1423" s="320">
        <f>I1370</f>
        <v>2</v>
      </c>
    </row>
    <row r="1424" spans="2:15">
      <c r="B1424" s="496"/>
      <c r="C1424" s="70" t="s">
        <v>30</v>
      </c>
      <c r="D1424" s="465"/>
      <c r="E1424" s="484"/>
      <c r="F1424" s="185">
        <v>30000</v>
      </c>
      <c r="G1424" s="186">
        <v>1</v>
      </c>
      <c r="H1424" s="187">
        <v>2</v>
      </c>
      <c r="I1424" s="142">
        <f t="shared" si="744"/>
        <v>60000</v>
      </c>
      <c r="J1424" s="142">
        <f>L1424-I1424</f>
        <v>-60000</v>
      </c>
      <c r="K1424" s="142"/>
      <c r="L1424" s="172">
        <f t="shared" ref="L1424:L1425" si="745">M1424*N1424*O1424</f>
        <v>0</v>
      </c>
      <c r="M1424" s="318"/>
      <c r="N1424" s="319">
        <f>H1370</f>
        <v>20</v>
      </c>
      <c r="O1424" s="320">
        <f>I1370</f>
        <v>2</v>
      </c>
    </row>
    <row r="1425" spans="1:15" ht="19.5" customHeight="1" thickBot="1">
      <c r="B1425" s="497"/>
      <c r="C1425" s="72" t="s">
        <v>33</v>
      </c>
      <c r="D1425" s="480"/>
      <c r="E1425" s="485"/>
      <c r="F1425" s="188">
        <v>500000</v>
      </c>
      <c r="G1425" s="189">
        <v>1</v>
      </c>
      <c r="H1425" s="190">
        <v>2</v>
      </c>
      <c r="I1425" s="143">
        <f t="shared" si="744"/>
        <v>1000000</v>
      </c>
      <c r="J1425" s="143">
        <f>L1425-I1425</f>
        <v>-1000000</v>
      </c>
      <c r="K1425" s="143"/>
      <c r="L1425" s="172">
        <f t="shared" si="745"/>
        <v>0</v>
      </c>
      <c r="M1425" s="321"/>
      <c r="N1425" s="322"/>
      <c r="O1425" s="323"/>
    </row>
    <row r="1426" spans="1:15" ht="18" customHeight="1">
      <c r="B1426" s="124" t="s">
        <v>412</v>
      </c>
      <c r="C1426" s="125" t="s">
        <v>23</v>
      </c>
      <c r="D1426" s="510"/>
      <c r="E1426" s="511"/>
      <c r="F1426" s="126"/>
      <c r="G1426" s="127"/>
      <c r="H1426" s="128"/>
      <c r="I1426" s="126">
        <f>SUM(I1427:I1430)</f>
        <v>1300000</v>
      </c>
      <c r="J1426" s="126">
        <f>SUM(J1427:J1430)</f>
        <v>-1300000</v>
      </c>
      <c r="K1426" s="126"/>
      <c r="L1426" s="178">
        <f>SUM(L1427:L1430)</f>
        <v>0</v>
      </c>
      <c r="M1426" s="345"/>
      <c r="N1426" s="346"/>
      <c r="O1426" s="347"/>
    </row>
    <row r="1427" spans="1:15">
      <c r="A1427" t="str">
        <f>B1370&amp;"식비"</f>
        <v>22식비</v>
      </c>
      <c r="B1427" s="111"/>
      <c r="C1427" s="110" t="s">
        <v>67</v>
      </c>
      <c r="D1427" s="487"/>
      <c r="E1427" s="488"/>
      <c r="F1427" s="197">
        <v>15000</v>
      </c>
      <c r="G1427" s="198">
        <v>20</v>
      </c>
      <c r="H1427" s="199">
        <v>2</v>
      </c>
      <c r="I1427" s="161">
        <f t="shared" ref="I1427:I1430" si="746">F1427*G1427*H1427</f>
        <v>600000</v>
      </c>
      <c r="J1427" s="161">
        <f>L1427-I1427</f>
        <v>-600000</v>
      </c>
      <c r="K1427" s="161"/>
      <c r="L1427" s="175">
        <f>M1427*N1427*O1427</f>
        <v>0</v>
      </c>
      <c r="M1427" s="336"/>
      <c r="N1427" s="337">
        <f>H1370</f>
        <v>20</v>
      </c>
      <c r="O1427" s="338">
        <f>I1370</f>
        <v>2</v>
      </c>
    </row>
    <row r="1428" spans="1:15">
      <c r="A1428" t="str">
        <f>B1370&amp;"숙박비"</f>
        <v>22숙박비</v>
      </c>
      <c r="B1428" s="111"/>
      <c r="C1428" s="112" t="s">
        <v>80</v>
      </c>
      <c r="D1428" s="465"/>
      <c r="E1428" s="484"/>
      <c r="F1428" s="191"/>
      <c r="G1428" s="192"/>
      <c r="H1428" s="193"/>
      <c r="I1428" s="166">
        <f t="shared" si="746"/>
        <v>0</v>
      </c>
      <c r="J1428" s="166">
        <f>L1428-I1428</f>
        <v>0</v>
      </c>
      <c r="K1428" s="166"/>
      <c r="L1428" s="175">
        <f t="shared" ref="L1428:L1430" si="747">M1428*N1428*O1428</f>
        <v>0</v>
      </c>
      <c r="M1428" s="324"/>
      <c r="N1428" s="325"/>
      <c r="O1428" s="326"/>
    </row>
    <row r="1429" spans="1:15">
      <c r="A1429" t="str">
        <f>B1370&amp;"수당"</f>
        <v>22수당</v>
      </c>
      <c r="B1429" s="111"/>
      <c r="C1429" s="112" t="s">
        <v>20</v>
      </c>
      <c r="D1429" s="203"/>
      <c r="E1429" s="204"/>
      <c r="F1429" s="191">
        <v>300000</v>
      </c>
      <c r="G1429" s="192">
        <v>1</v>
      </c>
      <c r="H1429" s="193">
        <v>1</v>
      </c>
      <c r="I1429" s="166">
        <f t="shared" si="746"/>
        <v>300000</v>
      </c>
      <c r="J1429" s="166">
        <f>L1429-I1429</f>
        <v>-300000</v>
      </c>
      <c r="K1429" s="166"/>
      <c r="L1429" s="175">
        <f t="shared" si="747"/>
        <v>0</v>
      </c>
      <c r="M1429" s="324"/>
      <c r="N1429" s="325"/>
      <c r="O1429" s="326"/>
    </row>
    <row r="1430" spans="1:15" ht="14.25" thickBot="1">
      <c r="A1430" t="str">
        <f>B1370&amp;"임금"</f>
        <v>22임금</v>
      </c>
      <c r="B1430" s="113"/>
      <c r="C1430" s="114" t="s">
        <v>81</v>
      </c>
      <c r="D1430" s="480"/>
      <c r="E1430" s="485"/>
      <c r="F1430" s="188">
        <v>400000</v>
      </c>
      <c r="G1430" s="189">
        <v>1</v>
      </c>
      <c r="H1430" s="190">
        <v>1</v>
      </c>
      <c r="I1430" s="167">
        <f t="shared" si="746"/>
        <v>400000</v>
      </c>
      <c r="J1430" s="167">
        <f>L1430-I1430</f>
        <v>-400000</v>
      </c>
      <c r="K1430" s="167"/>
      <c r="L1430" s="179">
        <f t="shared" si="747"/>
        <v>0</v>
      </c>
      <c r="M1430" s="321"/>
      <c r="N1430" s="322">
        <f>H1370</f>
        <v>20</v>
      </c>
      <c r="O1430" s="323">
        <f>I1370</f>
        <v>2</v>
      </c>
    </row>
    <row r="1431" spans="1:15" ht="37.9" customHeight="1">
      <c r="B1431" s="362" t="s">
        <v>533</v>
      </c>
      <c r="C1431" s="363" t="s">
        <v>532</v>
      </c>
      <c r="D1431" s="362"/>
      <c r="E1431" s="362" t="s">
        <v>529</v>
      </c>
      <c r="F1431" s="362"/>
      <c r="G1431" s="362" t="s">
        <v>528</v>
      </c>
      <c r="H1431" s="362"/>
      <c r="I1431" s="362" t="s">
        <v>534</v>
      </c>
      <c r="J1431" s="362"/>
      <c r="K1431" s="362" t="s">
        <v>535</v>
      </c>
      <c r="L1431" s="362"/>
    </row>
    <row r="1432" spans="1:15" ht="37.9" customHeight="1">
      <c r="B1432" s="362" t="s">
        <v>533</v>
      </c>
      <c r="C1432" s="363" t="s">
        <v>532</v>
      </c>
      <c r="D1432" s="362"/>
      <c r="E1432" s="362" t="s">
        <v>529</v>
      </c>
      <c r="F1432" s="362"/>
      <c r="G1432" s="362" t="s">
        <v>528</v>
      </c>
      <c r="H1432" s="362"/>
      <c r="I1432" s="362" t="s">
        <v>534</v>
      </c>
      <c r="J1432" s="362"/>
      <c r="K1432" s="362" t="s">
        <v>535</v>
      </c>
      <c r="L1432" s="362"/>
    </row>
    <row r="1433" spans="1:15" ht="37.9" customHeight="1" thickBot="1">
      <c r="B1433" s="362" t="s">
        <v>533</v>
      </c>
      <c r="C1433" s="363" t="s">
        <v>532</v>
      </c>
      <c r="D1433" s="362"/>
      <c r="E1433" s="362"/>
      <c r="F1433" s="362"/>
      <c r="G1433" s="362"/>
      <c r="H1433" s="362"/>
      <c r="I1433" s="362"/>
      <c r="J1433" s="362"/>
      <c r="K1433" s="362"/>
    </row>
    <row r="1434" spans="1:15" ht="33.75" customHeight="1">
      <c r="B1434" s="123" t="s">
        <v>68</v>
      </c>
      <c r="C1434" s="515" t="s">
        <v>42</v>
      </c>
      <c r="D1434" s="515"/>
      <c r="E1434" s="96" t="s">
        <v>409</v>
      </c>
      <c r="F1434" s="96" t="s">
        <v>43</v>
      </c>
      <c r="G1434" s="96" t="s">
        <v>44</v>
      </c>
      <c r="H1434" s="96" t="s">
        <v>45</v>
      </c>
      <c r="I1434" s="96" t="s">
        <v>46</v>
      </c>
      <c r="J1434" s="96" t="s">
        <v>47</v>
      </c>
      <c r="K1434" s="135"/>
      <c r="L1434" s="65"/>
    </row>
    <row r="1435" spans="1:15" ht="24.75" customHeight="1" thickBot="1">
      <c r="B1435" s="288">
        <f>B1370+1</f>
        <v>23</v>
      </c>
      <c r="C1435" s="516" t="s">
        <v>419</v>
      </c>
      <c r="D1435" s="516"/>
      <c r="E1435" s="141" t="s">
        <v>410</v>
      </c>
      <c r="F1435" s="141">
        <v>3</v>
      </c>
      <c r="G1435" s="215">
        <v>30</v>
      </c>
      <c r="H1435" s="141">
        <v>20</v>
      </c>
      <c r="I1435" s="141">
        <v>2</v>
      </c>
      <c r="J1435" s="104">
        <f>H1435*I1435</f>
        <v>40</v>
      </c>
      <c r="K1435" s="136"/>
      <c r="L1435" s="66"/>
    </row>
    <row r="1436" spans="1:15" ht="14.25" thickBot="1">
      <c r="B1436" s="64"/>
      <c r="C1436" s="64"/>
      <c r="D1436" s="64"/>
      <c r="E1436" s="64"/>
      <c r="F1436" s="64"/>
      <c r="G1436" s="64"/>
      <c r="H1436" s="64"/>
      <c r="I1436" s="64"/>
      <c r="J1436" s="64"/>
      <c r="K1436" s="137"/>
      <c r="L1436" s="64"/>
    </row>
    <row r="1437" spans="1:15" ht="18.75" customHeight="1">
      <c r="B1437" s="504" t="s">
        <v>78</v>
      </c>
      <c r="C1437" s="505"/>
      <c r="D1437" s="505"/>
      <c r="E1437" s="463" t="s">
        <v>404</v>
      </c>
      <c r="F1437" s="505"/>
      <c r="G1437" s="498" t="s">
        <v>82</v>
      </c>
      <c r="H1437" s="463" t="s">
        <v>405</v>
      </c>
      <c r="I1437" s="463" t="s">
        <v>406</v>
      </c>
      <c r="J1437" s="459" t="s">
        <v>403</v>
      </c>
      <c r="K1437" s="138"/>
      <c r="L1437" s="64"/>
    </row>
    <row r="1438" spans="1:15" ht="47.25" customHeight="1">
      <c r="B1438" s="97" t="s">
        <v>22</v>
      </c>
      <c r="C1438" s="98" t="s">
        <v>23</v>
      </c>
      <c r="D1438" s="216" t="s">
        <v>420</v>
      </c>
      <c r="E1438" s="464"/>
      <c r="F1438" s="464"/>
      <c r="G1438" s="499"/>
      <c r="H1438" s="464"/>
      <c r="I1438" s="464"/>
      <c r="J1438" s="460"/>
      <c r="K1438" s="139"/>
      <c r="L1438" s="64"/>
    </row>
    <row r="1439" spans="1:15" ht="18" customHeight="1">
      <c r="B1439" s="67" t="s">
        <v>23</v>
      </c>
      <c r="C1439" s="121">
        <f>SUM(C1440:C1441)</f>
        <v>0</v>
      </c>
      <c r="D1439" s="502">
        <f>ROUNDDOWN(C1440/G1435/J1435,0)</f>
        <v>0</v>
      </c>
      <c r="E1439" s="469" t="s">
        <v>438</v>
      </c>
      <c r="F1439" s="469"/>
      <c r="G1439" s="469">
        <v>6</v>
      </c>
      <c r="H1439" s="471">
        <v>190306</v>
      </c>
      <c r="I1439" s="474">
        <v>6850</v>
      </c>
      <c r="J1439" s="461">
        <f>D1439/I1439</f>
        <v>0</v>
      </c>
      <c r="K1439" s="140"/>
      <c r="L1439" s="64"/>
    </row>
    <row r="1440" spans="1:15" ht="18" customHeight="1">
      <c r="B1440" s="67" t="s">
        <v>415</v>
      </c>
      <c r="C1440" s="121">
        <f>L1447</f>
        <v>0</v>
      </c>
      <c r="D1440" s="502"/>
      <c r="E1440" s="469"/>
      <c r="F1440" s="469"/>
      <c r="G1440" s="469"/>
      <c r="H1440" s="472"/>
      <c r="I1440" s="474"/>
      <c r="J1440" s="461"/>
      <c r="K1440" s="140"/>
      <c r="L1440" s="64"/>
    </row>
    <row r="1441" spans="1:15" ht="18" customHeight="1" thickBot="1">
      <c r="B1441" s="68" t="s">
        <v>414</v>
      </c>
      <c r="C1441" s="122">
        <f>L1491</f>
        <v>0</v>
      </c>
      <c r="D1441" s="503"/>
      <c r="E1441" s="470"/>
      <c r="F1441" s="470"/>
      <c r="G1441" s="470"/>
      <c r="H1441" s="473"/>
      <c r="I1441" s="475"/>
      <c r="J1441" s="462"/>
      <c r="K1441" s="140"/>
      <c r="L1441" s="64"/>
    </row>
    <row r="1442" spans="1:15" ht="18" customHeight="1">
      <c r="B1442" s="180"/>
      <c r="C1442" s="205"/>
      <c r="D1442" s="206"/>
      <c r="E1442" s="181"/>
      <c r="F1442" s="181"/>
      <c r="G1442" s="181"/>
      <c r="H1442" s="183"/>
      <c r="I1442" s="184"/>
      <c r="J1442" s="207"/>
      <c r="K1442" s="182"/>
      <c r="L1442" s="64"/>
    </row>
    <row r="1443" spans="1:15" ht="14.25" thickBot="1">
      <c r="B1443" s="64"/>
      <c r="C1443" s="64"/>
      <c r="D1443" s="64"/>
      <c r="E1443" s="64"/>
      <c r="F1443" s="64"/>
      <c r="G1443" s="64"/>
      <c r="H1443" s="64"/>
      <c r="I1443" s="64"/>
      <c r="J1443" s="64"/>
      <c r="K1443" s="64"/>
      <c r="L1443" s="64"/>
    </row>
    <row r="1444" spans="1:15" ht="19.5" customHeight="1" thickBot="1">
      <c r="B1444" s="64"/>
      <c r="C1444" s="64"/>
      <c r="D1444" s="64"/>
      <c r="E1444" s="64"/>
      <c r="F1444" s="289" t="s">
        <v>74</v>
      </c>
      <c r="G1444" s="290"/>
      <c r="H1444" s="290"/>
      <c r="I1444" s="292"/>
      <c r="J1444" s="293" t="s">
        <v>35</v>
      </c>
      <c r="K1444" s="294"/>
      <c r="L1444" s="295" t="s">
        <v>76</v>
      </c>
      <c r="M1444" s="310"/>
      <c r="N1444" s="310"/>
      <c r="O1444" s="115"/>
    </row>
    <row r="1445" spans="1:15" ht="18.75" customHeight="1" thickBot="1">
      <c r="B1445" s="75" t="s">
        <v>31</v>
      </c>
      <c r="C1445" s="76" t="s">
        <v>50</v>
      </c>
      <c r="D1445" s="467" t="s">
        <v>51</v>
      </c>
      <c r="E1445" s="468"/>
      <c r="F1445" s="75" t="s">
        <v>52</v>
      </c>
      <c r="G1445" s="76" t="s">
        <v>53</v>
      </c>
      <c r="H1445" s="77" t="s">
        <v>21</v>
      </c>
      <c r="I1445" s="75" t="s">
        <v>48</v>
      </c>
      <c r="J1445" s="132" t="s">
        <v>407</v>
      </c>
      <c r="K1445" s="296" t="s">
        <v>408</v>
      </c>
      <c r="L1445" s="295" t="s">
        <v>48</v>
      </c>
      <c r="M1445" s="295" t="s">
        <v>52</v>
      </c>
      <c r="N1445" s="295" t="s">
        <v>53</v>
      </c>
      <c r="O1445" s="295" t="s">
        <v>21</v>
      </c>
    </row>
    <row r="1446" spans="1:15" ht="21" customHeight="1" thickBot="1">
      <c r="B1446" s="78" t="s">
        <v>23</v>
      </c>
      <c r="C1446" s="79"/>
      <c r="D1446" s="467"/>
      <c r="E1446" s="468"/>
      <c r="F1446" s="80"/>
      <c r="G1446" s="81"/>
      <c r="H1446" s="82"/>
      <c r="I1446" s="83">
        <f>I1447+I1491</f>
        <v>18466192</v>
      </c>
      <c r="J1446" s="133"/>
      <c r="K1446" s="133"/>
      <c r="L1446" s="168">
        <f>L1447+L1491</f>
        <v>0</v>
      </c>
      <c r="M1446" s="80"/>
      <c r="N1446" s="81"/>
      <c r="O1446" s="82"/>
    </row>
    <row r="1447" spans="1:15" ht="21.75" customHeight="1" thickBot="1">
      <c r="A1447" t="str">
        <f>B1435&amp;"훈련비"</f>
        <v>23훈련비</v>
      </c>
      <c r="B1447" s="99" t="s">
        <v>413</v>
      </c>
      <c r="C1447" s="100" t="s">
        <v>23</v>
      </c>
      <c r="D1447" s="500"/>
      <c r="E1447" s="501"/>
      <c r="F1447" s="101"/>
      <c r="G1447" s="102"/>
      <c r="H1447" s="103"/>
      <c r="I1447" s="101">
        <f>I1448+I1449+I1452+I1456+I1465+I1474+I1475+I1479+I1483+I1487</f>
        <v>17166192</v>
      </c>
      <c r="J1447" s="101">
        <f>J1448+J1449+J1452+J1456+J1465+J1474+J1475+J1479+J1483+J1487</f>
        <v>-17166192</v>
      </c>
      <c r="K1447" s="101"/>
      <c r="L1447" s="169">
        <f>L1448+L1449+L1452+L1456+L1465+L1474+L1475+L1479+L1483+L1487</f>
        <v>0</v>
      </c>
      <c r="M1447" s="101"/>
      <c r="N1447" s="102"/>
      <c r="O1447" s="311"/>
    </row>
    <row r="1448" spans="1:15" ht="14.25" thickBot="1">
      <c r="B1448" s="105" t="s">
        <v>54</v>
      </c>
      <c r="C1448" s="106" t="s">
        <v>13</v>
      </c>
      <c r="D1448" s="476" t="s">
        <v>54</v>
      </c>
      <c r="E1448" s="477"/>
      <c r="F1448" s="280">
        <v>12506</v>
      </c>
      <c r="G1448" s="281">
        <v>16</v>
      </c>
      <c r="H1448" s="282">
        <v>2</v>
      </c>
      <c r="I1448" s="144">
        <f>F1448*G1448*H1448</f>
        <v>400192</v>
      </c>
      <c r="J1448" s="144">
        <f>L1448-I1448</f>
        <v>-400192</v>
      </c>
      <c r="K1448" s="144"/>
      <c r="L1448" s="170">
        <f>M1448*N1448*O1448</f>
        <v>0</v>
      </c>
      <c r="M1448" s="312"/>
      <c r="N1448" s="313">
        <v>30</v>
      </c>
      <c r="O1448" s="314">
        <f>I1435</f>
        <v>2</v>
      </c>
    </row>
    <row r="1449" spans="1:15">
      <c r="B1449" s="105" t="s">
        <v>55</v>
      </c>
      <c r="C1449" s="107" t="s">
        <v>13</v>
      </c>
      <c r="D1449" s="478"/>
      <c r="E1449" s="479"/>
      <c r="F1449" s="147"/>
      <c r="G1449" s="148"/>
      <c r="H1449" s="149"/>
      <c r="I1449" s="147">
        <f t="shared" ref="I1449" si="748">SUM(I1450:I1451)</f>
        <v>0</v>
      </c>
      <c r="J1449" s="147">
        <f>SUM(J1450:J1451)</f>
        <v>0</v>
      </c>
      <c r="K1449" s="147"/>
      <c r="L1449" s="171">
        <f t="shared" ref="L1449" si="749">SUM(L1450:L1451)</f>
        <v>0</v>
      </c>
      <c r="M1449" s="315"/>
      <c r="N1449" s="316"/>
      <c r="O1449" s="317"/>
    </row>
    <row r="1450" spans="1:15">
      <c r="B1450" s="69"/>
      <c r="C1450" s="70" t="s">
        <v>56</v>
      </c>
      <c r="D1450" s="465"/>
      <c r="E1450" s="466"/>
      <c r="F1450" s="185"/>
      <c r="G1450" s="186"/>
      <c r="H1450" s="187"/>
      <c r="I1450" s="142">
        <f>F1450*G1450*H1450</f>
        <v>0</v>
      </c>
      <c r="J1450" s="142">
        <f>L1450-I1450</f>
        <v>0</v>
      </c>
      <c r="K1450" s="142"/>
      <c r="L1450" s="172">
        <f>M1450*N1450*O1450</f>
        <v>0</v>
      </c>
      <c r="M1450" s="318"/>
      <c r="N1450" s="319"/>
      <c r="O1450" s="320"/>
    </row>
    <row r="1451" spans="1:15" ht="14.25" thickBot="1">
      <c r="B1451" s="71"/>
      <c r="C1451" s="72"/>
      <c r="D1451" s="480"/>
      <c r="E1451" s="481"/>
      <c r="F1451" s="188"/>
      <c r="G1451" s="189"/>
      <c r="H1451" s="190"/>
      <c r="I1451" s="143">
        <f>F1451*G1451*H1451</f>
        <v>0</v>
      </c>
      <c r="J1451" s="143">
        <f>L1451-I1451</f>
        <v>0</v>
      </c>
      <c r="K1451" s="143"/>
      <c r="L1451" s="172">
        <f>M1451*N1451*O1451</f>
        <v>0</v>
      </c>
      <c r="M1451" s="321"/>
      <c r="N1451" s="322"/>
      <c r="O1451" s="323"/>
    </row>
    <row r="1452" spans="1:15">
      <c r="B1452" s="105" t="s">
        <v>57</v>
      </c>
      <c r="C1452" s="107" t="s">
        <v>13</v>
      </c>
      <c r="D1452" s="478"/>
      <c r="E1452" s="479"/>
      <c r="F1452" s="147"/>
      <c r="G1452" s="148"/>
      <c r="H1452" s="149"/>
      <c r="I1452" s="147">
        <f t="shared" ref="I1452" si="750">SUM(I1453:I1455)</f>
        <v>1800000</v>
      </c>
      <c r="J1452" s="147">
        <f>SUM(J1453:J1455)</f>
        <v>-1800000</v>
      </c>
      <c r="K1452" s="147"/>
      <c r="L1452" s="171">
        <f t="shared" ref="L1452" si="751">SUM(L1453:L1455)</f>
        <v>0</v>
      </c>
      <c r="M1452" s="315"/>
      <c r="N1452" s="316"/>
      <c r="O1452" s="317"/>
    </row>
    <row r="1453" spans="1:15">
      <c r="B1453" s="69"/>
      <c r="C1453" s="70" t="s">
        <v>56</v>
      </c>
      <c r="D1453" s="465"/>
      <c r="E1453" s="466"/>
      <c r="F1453" s="185">
        <v>900000</v>
      </c>
      <c r="G1453" s="186">
        <v>1</v>
      </c>
      <c r="H1453" s="187">
        <v>2</v>
      </c>
      <c r="I1453" s="142">
        <f t="shared" ref="I1453:I1455" si="752">F1453*G1453*H1453</f>
        <v>1800000</v>
      </c>
      <c r="J1453" s="142">
        <f>L1453-I1453</f>
        <v>-1800000</v>
      </c>
      <c r="K1453" s="142"/>
      <c r="L1453" s="172">
        <f>M1453*N1453*O1453</f>
        <v>0</v>
      </c>
      <c r="M1453" s="318"/>
      <c r="N1453" s="319"/>
      <c r="O1453" s="320"/>
    </row>
    <row r="1454" spans="1:15">
      <c r="B1454" s="69"/>
      <c r="C1454" s="70"/>
      <c r="D1454" s="465"/>
      <c r="E1454" s="466"/>
      <c r="F1454" s="185"/>
      <c r="G1454" s="186"/>
      <c r="H1454" s="187"/>
      <c r="I1454" s="142">
        <f t="shared" si="752"/>
        <v>0</v>
      </c>
      <c r="J1454" s="142">
        <f>L1454-I1454</f>
        <v>0</v>
      </c>
      <c r="K1454" s="142"/>
      <c r="L1454" s="172">
        <f t="shared" ref="L1454:L1455" si="753">M1454*N1454*O1454</f>
        <v>0</v>
      </c>
      <c r="M1454" s="318"/>
      <c r="N1454" s="319"/>
      <c r="O1454" s="320"/>
    </row>
    <row r="1455" spans="1:15" ht="14.25" thickBot="1">
      <c r="B1455" s="71"/>
      <c r="C1455" s="72"/>
      <c r="D1455" s="480"/>
      <c r="E1455" s="481"/>
      <c r="F1455" s="191"/>
      <c r="G1455" s="192"/>
      <c r="H1455" s="193"/>
      <c r="I1455" s="143">
        <f t="shared" si="752"/>
        <v>0</v>
      </c>
      <c r="J1455" s="143">
        <f>L1455-I1455</f>
        <v>0</v>
      </c>
      <c r="K1455" s="143"/>
      <c r="L1455" s="172">
        <f t="shared" si="753"/>
        <v>0</v>
      </c>
      <c r="M1455" s="324"/>
      <c r="N1455" s="325"/>
      <c r="O1455" s="326"/>
    </row>
    <row r="1456" spans="1:15">
      <c r="B1456" s="105" t="s">
        <v>24</v>
      </c>
      <c r="C1456" s="108" t="s">
        <v>13</v>
      </c>
      <c r="D1456" s="506"/>
      <c r="E1456" s="512"/>
      <c r="F1456" s="151"/>
      <c r="G1456" s="152"/>
      <c r="H1456" s="153"/>
      <c r="I1456" s="151">
        <f>I1457+I1461</f>
        <v>10000000</v>
      </c>
      <c r="J1456" s="151">
        <f>J1457+J1461</f>
        <v>-10000000</v>
      </c>
      <c r="K1456" s="151"/>
      <c r="L1456" s="173">
        <f>L1457+L1461</f>
        <v>0</v>
      </c>
      <c r="M1456" s="327"/>
      <c r="N1456" s="328"/>
      <c r="O1456" s="329"/>
    </row>
    <row r="1457" spans="2:15">
      <c r="B1457" s="73" t="s">
        <v>58</v>
      </c>
      <c r="C1457" s="109" t="s">
        <v>13</v>
      </c>
      <c r="D1457" s="513"/>
      <c r="E1457" s="514"/>
      <c r="F1457" s="154"/>
      <c r="G1457" s="155"/>
      <c r="H1457" s="156"/>
      <c r="I1457" s="154">
        <f t="shared" ref="I1457" si="754">SUM(I1458:I1460)</f>
        <v>2000000</v>
      </c>
      <c r="J1457" s="154">
        <f>SUM(J1458:J1460)</f>
        <v>-2000000</v>
      </c>
      <c r="K1457" s="154"/>
      <c r="L1457" s="174">
        <f>SUM(L1458:L1460)</f>
        <v>0</v>
      </c>
      <c r="M1457" s="330"/>
      <c r="N1457" s="331"/>
      <c r="O1457" s="332"/>
    </row>
    <row r="1458" spans="2:15">
      <c r="B1458" s="69"/>
      <c r="C1458" s="194" t="s">
        <v>417</v>
      </c>
      <c r="D1458" s="465" t="s">
        <v>83</v>
      </c>
      <c r="E1458" s="466"/>
      <c r="F1458" s="185">
        <v>100000</v>
      </c>
      <c r="G1458" s="186">
        <v>10</v>
      </c>
      <c r="H1458" s="187">
        <v>2</v>
      </c>
      <c r="I1458" s="142">
        <f t="shared" ref="I1458:I1460" si="755">F1458*G1458*H1458</f>
        <v>2000000</v>
      </c>
      <c r="J1458" s="142">
        <f>L1458-I1458</f>
        <v>-2000000</v>
      </c>
      <c r="K1458" s="142"/>
      <c r="L1458" s="172">
        <f>M1458*N1458*O1458</f>
        <v>0</v>
      </c>
      <c r="M1458" s="318"/>
      <c r="N1458" s="319"/>
      <c r="O1458" s="320"/>
    </row>
    <row r="1459" spans="2:15">
      <c r="B1459" s="69"/>
      <c r="C1459" s="194" t="s">
        <v>59</v>
      </c>
      <c r="D1459" s="465" t="s">
        <v>84</v>
      </c>
      <c r="E1459" s="466"/>
      <c r="F1459" s="185"/>
      <c r="G1459" s="186"/>
      <c r="H1459" s="187"/>
      <c r="I1459" s="142">
        <f t="shared" si="755"/>
        <v>0</v>
      </c>
      <c r="J1459" s="142">
        <f>L1459-I1459</f>
        <v>0</v>
      </c>
      <c r="K1459" s="142"/>
      <c r="L1459" s="172">
        <f t="shared" ref="L1459:L1460" si="756">M1459*N1459*O1459</f>
        <v>0</v>
      </c>
      <c r="M1459" s="318"/>
      <c r="N1459" s="319"/>
      <c r="O1459" s="320"/>
    </row>
    <row r="1460" spans="2:15" ht="14.25" thickBot="1">
      <c r="B1460" s="74"/>
      <c r="C1460" s="195" t="s">
        <v>59</v>
      </c>
      <c r="D1460" s="517" t="s">
        <v>85</v>
      </c>
      <c r="E1460" s="518"/>
      <c r="F1460" s="191"/>
      <c r="G1460" s="192"/>
      <c r="H1460" s="193"/>
      <c r="I1460" s="157">
        <f t="shared" si="755"/>
        <v>0</v>
      </c>
      <c r="J1460" s="157">
        <f>L1460-I1460</f>
        <v>0</v>
      </c>
      <c r="K1460" s="157"/>
      <c r="L1460" s="172">
        <f t="shared" si="756"/>
        <v>0</v>
      </c>
      <c r="M1460" s="324"/>
      <c r="N1460" s="325"/>
      <c r="O1460" s="326"/>
    </row>
    <row r="1461" spans="2:15">
      <c r="B1461" s="69" t="s">
        <v>60</v>
      </c>
      <c r="C1461" s="110" t="s">
        <v>13</v>
      </c>
      <c r="D1461" s="513"/>
      <c r="E1461" s="514"/>
      <c r="F1461" s="158"/>
      <c r="G1461" s="159"/>
      <c r="H1461" s="160"/>
      <c r="I1461" s="161">
        <f t="shared" ref="I1461" si="757">SUM(I1462:I1464)</f>
        <v>8000000</v>
      </c>
      <c r="J1461" s="161">
        <f>SUM(J1462:J1464)</f>
        <v>-8000000</v>
      </c>
      <c r="K1461" s="161"/>
      <c r="L1461" s="175">
        <f>SUM(L1462:L1464)</f>
        <v>0</v>
      </c>
      <c r="M1461" s="330"/>
      <c r="N1461" s="331"/>
      <c r="O1461" s="332"/>
    </row>
    <row r="1462" spans="2:15">
      <c r="B1462" s="69"/>
      <c r="C1462" s="194" t="s">
        <v>418</v>
      </c>
      <c r="D1462" s="465" t="s">
        <v>83</v>
      </c>
      <c r="E1462" s="466"/>
      <c r="F1462" s="185">
        <v>200000</v>
      </c>
      <c r="G1462" s="186">
        <v>20</v>
      </c>
      <c r="H1462" s="187">
        <v>2</v>
      </c>
      <c r="I1462" s="142">
        <f t="shared" ref="I1462:I1464" si="758">F1462*G1462*H1462</f>
        <v>8000000</v>
      </c>
      <c r="J1462" s="142">
        <f>L1462-I1462</f>
        <v>-8000000</v>
      </c>
      <c r="K1462" s="142"/>
      <c r="L1462" s="172">
        <f>M1462*N1462*O1462</f>
        <v>0</v>
      </c>
      <c r="M1462" s="318"/>
      <c r="N1462" s="319">
        <f>G1435</f>
        <v>30</v>
      </c>
      <c r="O1462" s="320">
        <f>I1435</f>
        <v>2</v>
      </c>
    </row>
    <row r="1463" spans="2:15">
      <c r="B1463" s="69"/>
      <c r="C1463" s="194" t="s">
        <v>59</v>
      </c>
      <c r="D1463" s="465" t="s">
        <v>84</v>
      </c>
      <c r="E1463" s="466"/>
      <c r="F1463" s="185"/>
      <c r="G1463" s="186"/>
      <c r="H1463" s="187"/>
      <c r="I1463" s="142">
        <f t="shared" si="758"/>
        <v>0</v>
      </c>
      <c r="J1463" s="142"/>
      <c r="K1463" s="142"/>
      <c r="L1463" s="172">
        <f t="shared" ref="L1463:L1464" si="759">M1463*N1463*O1463</f>
        <v>0</v>
      </c>
      <c r="M1463" s="318"/>
      <c r="N1463" s="319">
        <f>G1435</f>
        <v>30</v>
      </c>
      <c r="O1463" s="320">
        <f>I1435</f>
        <v>2</v>
      </c>
    </row>
    <row r="1464" spans="2:15" ht="14.25" thickBot="1">
      <c r="B1464" s="71"/>
      <c r="C1464" s="196" t="s">
        <v>59</v>
      </c>
      <c r="D1464" s="517" t="s">
        <v>85</v>
      </c>
      <c r="E1464" s="518"/>
      <c r="F1464" s="185"/>
      <c r="G1464" s="186"/>
      <c r="H1464" s="187"/>
      <c r="I1464" s="143">
        <f t="shared" si="758"/>
        <v>0</v>
      </c>
      <c r="J1464" s="143">
        <f>L1464-I1464</f>
        <v>0</v>
      </c>
      <c r="K1464" s="143"/>
      <c r="L1464" s="172">
        <f t="shared" si="759"/>
        <v>0</v>
      </c>
      <c r="M1464" s="318"/>
      <c r="N1464" s="319"/>
      <c r="O1464" s="320"/>
    </row>
    <row r="1465" spans="2:15">
      <c r="B1465" s="105" t="s">
        <v>61</v>
      </c>
      <c r="C1465" s="108" t="s">
        <v>13</v>
      </c>
      <c r="D1465" s="493"/>
      <c r="E1465" s="494"/>
      <c r="F1465" s="151"/>
      <c r="G1465" s="152"/>
      <c r="H1465" s="153"/>
      <c r="I1465" s="151">
        <f>I1466+I1470</f>
        <v>160000</v>
      </c>
      <c r="J1465" s="151">
        <f>J1466+J1470</f>
        <v>-160000</v>
      </c>
      <c r="K1465" s="151"/>
      <c r="L1465" s="173">
        <f>L1466+L1470</f>
        <v>0</v>
      </c>
      <c r="M1465" s="327"/>
      <c r="N1465" s="328"/>
      <c r="O1465" s="329"/>
    </row>
    <row r="1466" spans="2:15">
      <c r="B1466" s="130" t="s">
        <v>25</v>
      </c>
      <c r="C1466" s="131" t="s">
        <v>13</v>
      </c>
      <c r="D1466" s="489"/>
      <c r="E1466" s="490"/>
      <c r="F1466" s="162"/>
      <c r="G1466" s="163"/>
      <c r="H1466" s="164"/>
      <c r="I1466" s="162">
        <f>SUM(I1467:I1469)</f>
        <v>160000</v>
      </c>
      <c r="J1466" s="162">
        <f>SUM(J1467:J1469)</f>
        <v>-160000</v>
      </c>
      <c r="K1466" s="162"/>
      <c r="L1466" s="176">
        <f>SUM(L1467:L1469)</f>
        <v>0</v>
      </c>
      <c r="M1466" s="333"/>
      <c r="N1466" s="334"/>
      <c r="O1466" s="335"/>
    </row>
    <row r="1467" spans="2:15">
      <c r="B1467" s="69"/>
      <c r="C1467" s="214" t="s">
        <v>417</v>
      </c>
      <c r="D1467" s="487"/>
      <c r="E1467" s="488"/>
      <c r="F1467" s="197">
        <v>80000</v>
      </c>
      <c r="G1467" s="198">
        <v>1</v>
      </c>
      <c r="H1467" s="199">
        <v>2</v>
      </c>
      <c r="I1467" s="165">
        <f t="shared" ref="I1467:I1469" si="760">F1467*G1467*H1467</f>
        <v>160000</v>
      </c>
      <c r="J1467" s="165">
        <f>L1467-I1467</f>
        <v>-160000</v>
      </c>
      <c r="K1467" s="165"/>
      <c r="L1467" s="177">
        <f>M1467*N1467*O1467</f>
        <v>0</v>
      </c>
      <c r="M1467" s="336"/>
      <c r="N1467" s="337"/>
      <c r="O1467" s="338"/>
    </row>
    <row r="1468" spans="2:15">
      <c r="B1468" s="69"/>
      <c r="C1468" s="212"/>
      <c r="D1468" s="465"/>
      <c r="E1468" s="484"/>
      <c r="F1468" s="185"/>
      <c r="G1468" s="186"/>
      <c r="H1468" s="187"/>
      <c r="I1468" s="142">
        <f t="shared" si="760"/>
        <v>0</v>
      </c>
      <c r="J1468" s="142">
        <f>L1468-I1468</f>
        <v>0</v>
      </c>
      <c r="K1468" s="142"/>
      <c r="L1468" s="177">
        <f t="shared" ref="L1468:L1469" si="761">M1468*N1468*O1468</f>
        <v>0</v>
      </c>
      <c r="M1468" s="318"/>
      <c r="N1468" s="319"/>
      <c r="O1468" s="320"/>
    </row>
    <row r="1469" spans="2:15">
      <c r="B1469" s="69"/>
      <c r="C1469" s="213"/>
      <c r="D1469" s="491"/>
      <c r="E1469" s="492"/>
      <c r="F1469" s="191"/>
      <c r="G1469" s="192"/>
      <c r="H1469" s="193"/>
      <c r="I1469" s="150">
        <f t="shared" si="760"/>
        <v>0</v>
      </c>
      <c r="J1469" s="150">
        <f>L1469-I1469</f>
        <v>0</v>
      </c>
      <c r="K1469" s="150"/>
      <c r="L1469" s="177">
        <f t="shared" si="761"/>
        <v>0</v>
      </c>
      <c r="M1469" s="324"/>
      <c r="N1469" s="325"/>
      <c r="O1469" s="326"/>
    </row>
    <row r="1470" spans="2:15">
      <c r="B1470" s="130" t="s">
        <v>62</v>
      </c>
      <c r="C1470" s="131" t="s">
        <v>13</v>
      </c>
      <c r="D1470" s="489"/>
      <c r="E1470" s="490"/>
      <c r="F1470" s="162"/>
      <c r="G1470" s="163"/>
      <c r="H1470" s="164"/>
      <c r="I1470" s="162">
        <f>SUM(I1471:I1473)</f>
        <v>0</v>
      </c>
      <c r="J1470" s="162">
        <f>SUM(J1471:J1473)</f>
        <v>0</v>
      </c>
      <c r="K1470" s="162"/>
      <c r="L1470" s="176">
        <f>SUM(L1471:L1473)</f>
        <v>0</v>
      </c>
      <c r="M1470" s="333"/>
      <c r="N1470" s="334"/>
      <c r="O1470" s="335"/>
    </row>
    <row r="1471" spans="2:15">
      <c r="B1471" s="69"/>
      <c r="C1471" s="200"/>
      <c r="D1471" s="487"/>
      <c r="E1471" s="488"/>
      <c r="F1471" s="197"/>
      <c r="G1471" s="198"/>
      <c r="H1471" s="199">
        <v>2</v>
      </c>
      <c r="I1471" s="165">
        <f>F1471*G1471*H1471</f>
        <v>0</v>
      </c>
      <c r="J1471" s="165">
        <f>L1471-I1471</f>
        <v>0</v>
      </c>
      <c r="K1471" s="165"/>
      <c r="L1471" s="177">
        <f>M1471*N1471*O1471</f>
        <v>0</v>
      </c>
      <c r="M1471" s="336"/>
      <c r="N1471" s="337"/>
      <c r="O1471" s="338"/>
    </row>
    <row r="1472" spans="2:15">
      <c r="B1472" s="69"/>
      <c r="C1472" s="201"/>
      <c r="D1472" s="465"/>
      <c r="E1472" s="484"/>
      <c r="F1472" s="185"/>
      <c r="G1472" s="186"/>
      <c r="H1472" s="187"/>
      <c r="I1472" s="142">
        <f t="shared" ref="I1472:I1473" si="762">F1472*G1472*H1472</f>
        <v>0</v>
      </c>
      <c r="J1472" s="142">
        <f>L1472-I1472</f>
        <v>0</v>
      </c>
      <c r="K1472" s="142"/>
      <c r="L1472" s="177">
        <f t="shared" ref="L1472:L1473" si="763">M1472*N1472*O1472</f>
        <v>0</v>
      </c>
      <c r="M1472" s="318"/>
      <c r="N1472" s="319"/>
      <c r="O1472" s="320"/>
    </row>
    <row r="1473" spans="2:15" ht="14.25" thickBot="1">
      <c r="B1473" s="71"/>
      <c r="C1473" s="202"/>
      <c r="D1473" s="480"/>
      <c r="E1473" s="485"/>
      <c r="F1473" s="188"/>
      <c r="G1473" s="189"/>
      <c r="H1473" s="190"/>
      <c r="I1473" s="143">
        <f t="shared" si="762"/>
        <v>0</v>
      </c>
      <c r="J1473" s="143">
        <f>L1473-I1473</f>
        <v>0</v>
      </c>
      <c r="K1473" s="143"/>
      <c r="L1473" s="177">
        <f t="shared" si="763"/>
        <v>0</v>
      </c>
      <c r="M1473" s="321"/>
      <c r="N1473" s="322"/>
      <c r="O1473" s="323"/>
    </row>
    <row r="1474" spans="2:15" ht="30.75" customHeight="1" thickBot="1">
      <c r="B1474" s="283" t="s">
        <v>504</v>
      </c>
      <c r="C1474" s="107" t="s">
        <v>13</v>
      </c>
      <c r="D1474" s="508" t="s">
        <v>26</v>
      </c>
      <c r="E1474" s="509"/>
      <c r="F1474" s="208">
        <v>9000</v>
      </c>
      <c r="G1474" s="209">
        <v>20</v>
      </c>
      <c r="H1474" s="210">
        <v>2</v>
      </c>
      <c r="I1474" s="147">
        <f>F1474*G1474*H1474</f>
        <v>360000</v>
      </c>
      <c r="J1474" s="147">
        <f>L1474-I1474</f>
        <v>-360000</v>
      </c>
      <c r="K1474" s="147"/>
      <c r="L1474" s="171">
        <f>M1474*N1474*O1474</f>
        <v>0</v>
      </c>
      <c r="M1474" s="339"/>
      <c r="N1474" s="340">
        <f>H1435</f>
        <v>20</v>
      </c>
      <c r="O1474" s="341">
        <f>I1435</f>
        <v>2</v>
      </c>
    </row>
    <row r="1475" spans="2:15">
      <c r="B1475" s="129" t="s">
        <v>28</v>
      </c>
      <c r="C1475" s="106" t="s">
        <v>13</v>
      </c>
      <c r="D1475" s="506"/>
      <c r="E1475" s="507"/>
      <c r="F1475" s="144"/>
      <c r="G1475" s="145"/>
      <c r="H1475" s="146"/>
      <c r="I1475" s="144">
        <f t="shared" ref="I1475" si="764">SUM(I1476:I1478)</f>
        <v>2400000</v>
      </c>
      <c r="J1475" s="144">
        <f>SUM(J1476:J1478)</f>
        <v>-2400000</v>
      </c>
      <c r="K1475" s="144"/>
      <c r="L1475" s="170">
        <f t="shared" ref="L1475" si="765">SUM(L1476:L1478)</f>
        <v>0</v>
      </c>
      <c r="M1475" s="342"/>
      <c r="N1475" s="343"/>
      <c r="O1475" s="344"/>
    </row>
    <row r="1476" spans="2:15">
      <c r="B1476" s="69"/>
      <c r="C1476" s="200"/>
      <c r="D1476" s="487"/>
      <c r="E1476" s="488"/>
      <c r="F1476" s="197">
        <v>60000</v>
      </c>
      <c r="G1476" s="198">
        <v>20</v>
      </c>
      <c r="H1476" s="199">
        <v>2</v>
      </c>
      <c r="I1476" s="165">
        <f t="shared" ref="I1476:I1477" si="766">F1476*G1476*H1476</f>
        <v>2400000</v>
      </c>
      <c r="J1476" s="165">
        <f>L1476-I1476</f>
        <v>-2400000</v>
      </c>
      <c r="K1476" s="165"/>
      <c r="L1476" s="177">
        <f>M1476*N1476*O1476</f>
        <v>0</v>
      </c>
      <c r="M1476" s="336"/>
      <c r="N1476" s="337"/>
      <c r="O1476" s="338"/>
    </row>
    <row r="1477" spans="2:15">
      <c r="B1477" s="69"/>
      <c r="C1477" s="201"/>
      <c r="D1477" s="465"/>
      <c r="E1477" s="484"/>
      <c r="F1477" s="185"/>
      <c r="G1477" s="186"/>
      <c r="H1477" s="187"/>
      <c r="I1477" s="142">
        <f t="shared" si="766"/>
        <v>0</v>
      </c>
      <c r="J1477" s="142">
        <f>L1477-I1477</f>
        <v>0</v>
      </c>
      <c r="K1477" s="142"/>
      <c r="L1477" s="177">
        <f t="shared" ref="L1477:L1478" si="767">M1477*N1477*O1477</f>
        <v>0</v>
      </c>
      <c r="M1477" s="318"/>
      <c r="N1477" s="319"/>
      <c r="O1477" s="320"/>
    </row>
    <row r="1478" spans="2:15" ht="14.25" thickBot="1">
      <c r="B1478" s="71"/>
      <c r="C1478" s="202"/>
      <c r="D1478" s="480"/>
      <c r="E1478" s="485"/>
      <c r="F1478" s="188"/>
      <c r="G1478" s="189"/>
      <c r="H1478" s="190"/>
      <c r="I1478" s="143">
        <f>F1478*G1478*H1478</f>
        <v>0</v>
      </c>
      <c r="J1478" s="143">
        <f>L1478-I1478</f>
        <v>0</v>
      </c>
      <c r="K1478" s="143"/>
      <c r="L1478" s="177">
        <f t="shared" si="767"/>
        <v>0</v>
      </c>
      <c r="M1478" s="321"/>
      <c r="N1478" s="322"/>
      <c r="O1478" s="323"/>
    </row>
    <row r="1479" spans="2:15">
      <c r="B1479" s="105" t="s">
        <v>29</v>
      </c>
      <c r="C1479" s="107" t="s">
        <v>13</v>
      </c>
      <c r="D1479" s="478" t="s">
        <v>29</v>
      </c>
      <c r="E1479" s="486"/>
      <c r="F1479" s="147"/>
      <c r="G1479" s="148"/>
      <c r="H1479" s="149"/>
      <c r="I1479" s="147">
        <f t="shared" ref="I1479" si="768">SUM(I1480:I1482)</f>
        <v>800000</v>
      </c>
      <c r="J1479" s="147">
        <f>SUM(J1480:J1482)</f>
        <v>-800000</v>
      </c>
      <c r="K1479" s="147"/>
      <c r="L1479" s="171">
        <f t="shared" ref="L1479" si="769">SUM(L1480:L1482)</f>
        <v>0</v>
      </c>
      <c r="M1479" s="315"/>
      <c r="N1479" s="316"/>
      <c r="O1479" s="317">
        <f>I1435</f>
        <v>2</v>
      </c>
    </row>
    <row r="1480" spans="2:15">
      <c r="B1480" s="69"/>
      <c r="C1480" s="70" t="s">
        <v>63</v>
      </c>
      <c r="D1480" s="465"/>
      <c r="E1480" s="484"/>
      <c r="F1480" s="185">
        <v>20000</v>
      </c>
      <c r="G1480" s="186">
        <v>20</v>
      </c>
      <c r="H1480" s="187">
        <v>2</v>
      </c>
      <c r="I1480" s="142">
        <f t="shared" ref="I1480:I1482" si="770">F1480*G1480*H1480</f>
        <v>800000</v>
      </c>
      <c r="J1480" s="142">
        <f>L1480-I1480</f>
        <v>-800000</v>
      </c>
      <c r="K1480" s="142"/>
      <c r="L1480" s="172">
        <f>M1480*N1480*O1480</f>
        <v>0</v>
      </c>
      <c r="M1480" s="318"/>
      <c r="N1480" s="319">
        <f>H1435</f>
        <v>20</v>
      </c>
      <c r="O1480" s="320">
        <f>I1435</f>
        <v>2</v>
      </c>
    </row>
    <row r="1481" spans="2:15">
      <c r="B1481" s="69"/>
      <c r="C1481" s="70" t="s">
        <v>64</v>
      </c>
      <c r="D1481" s="465"/>
      <c r="E1481" s="484"/>
      <c r="F1481" s="185"/>
      <c r="G1481" s="186"/>
      <c r="H1481" s="187"/>
      <c r="I1481" s="142">
        <f t="shared" si="770"/>
        <v>0</v>
      </c>
      <c r="J1481" s="142">
        <f>L1481-I1481</f>
        <v>0</v>
      </c>
      <c r="K1481" s="142"/>
      <c r="L1481" s="172">
        <f t="shared" ref="L1481:L1482" si="771">M1481*N1481*O1481</f>
        <v>0</v>
      </c>
      <c r="M1481" s="318"/>
      <c r="N1481" s="319"/>
      <c r="O1481" s="320"/>
    </row>
    <row r="1482" spans="2:15" ht="14.25" thickBot="1">
      <c r="B1482" s="71"/>
      <c r="C1482" s="72"/>
      <c r="D1482" s="480"/>
      <c r="E1482" s="485"/>
      <c r="F1482" s="188"/>
      <c r="G1482" s="189"/>
      <c r="H1482" s="190"/>
      <c r="I1482" s="143">
        <f t="shared" si="770"/>
        <v>0</v>
      </c>
      <c r="J1482" s="143">
        <f>L1482-I1482</f>
        <v>0</v>
      </c>
      <c r="K1482" s="143"/>
      <c r="L1482" s="172">
        <f t="shared" si="771"/>
        <v>0</v>
      </c>
      <c r="M1482" s="321"/>
      <c r="N1482" s="322"/>
      <c r="O1482" s="323"/>
    </row>
    <row r="1483" spans="2:15">
      <c r="B1483" s="129" t="s">
        <v>65</v>
      </c>
      <c r="C1483" s="106" t="s">
        <v>13</v>
      </c>
      <c r="D1483" s="506"/>
      <c r="E1483" s="507"/>
      <c r="F1483" s="144"/>
      <c r="G1483" s="145"/>
      <c r="H1483" s="146"/>
      <c r="I1483" s="144">
        <f t="shared" ref="I1483" si="772">SUM(I1484:I1486)</f>
        <v>120000</v>
      </c>
      <c r="J1483" s="144">
        <f>SUM(J1484:J1486)</f>
        <v>-120000</v>
      </c>
      <c r="K1483" s="144"/>
      <c r="L1483" s="170">
        <f t="shared" ref="L1483" si="773">SUM(L1484:L1486)</f>
        <v>0</v>
      </c>
      <c r="M1483" s="342"/>
      <c r="N1483" s="343"/>
      <c r="O1483" s="344"/>
    </row>
    <row r="1484" spans="2:15">
      <c r="B1484" s="69"/>
      <c r="C1484" s="211" t="s">
        <v>416</v>
      </c>
      <c r="D1484" s="487"/>
      <c r="E1484" s="488"/>
      <c r="F1484" s="197">
        <v>3000</v>
      </c>
      <c r="G1484" s="198">
        <v>20</v>
      </c>
      <c r="H1484" s="199">
        <v>2</v>
      </c>
      <c r="I1484" s="165">
        <f t="shared" ref="I1484:I1486" si="774">F1484*G1484*H1484</f>
        <v>120000</v>
      </c>
      <c r="J1484" s="165">
        <f>L1484-I1484</f>
        <v>-120000</v>
      </c>
      <c r="K1484" s="165"/>
      <c r="L1484" s="177">
        <f>M1484*N1484*O1484</f>
        <v>0</v>
      </c>
      <c r="M1484" s="336"/>
      <c r="N1484" s="337">
        <f>H1435</f>
        <v>20</v>
      </c>
      <c r="O1484" s="338">
        <f>I1435</f>
        <v>2</v>
      </c>
    </row>
    <row r="1485" spans="2:15">
      <c r="B1485" s="69"/>
      <c r="C1485" s="70" t="s">
        <v>34</v>
      </c>
      <c r="D1485" s="465"/>
      <c r="E1485" s="484"/>
      <c r="F1485" s="185"/>
      <c r="G1485" s="186"/>
      <c r="H1485" s="187"/>
      <c r="I1485" s="142">
        <f t="shared" si="774"/>
        <v>0</v>
      </c>
      <c r="J1485" s="142">
        <f>L1485-I1485</f>
        <v>0</v>
      </c>
      <c r="K1485" s="142"/>
      <c r="L1485" s="177">
        <f t="shared" ref="L1485:L1486" si="775">M1485*N1485*O1485</f>
        <v>0</v>
      </c>
      <c r="M1485" s="336"/>
      <c r="N1485" s="319">
        <f>H1435</f>
        <v>20</v>
      </c>
      <c r="O1485" s="320">
        <f>I1435</f>
        <v>2</v>
      </c>
    </row>
    <row r="1486" spans="2:15" ht="14.25" thickBot="1">
      <c r="B1486" s="71"/>
      <c r="C1486" s="72"/>
      <c r="D1486" s="480"/>
      <c r="E1486" s="485"/>
      <c r="F1486" s="188"/>
      <c r="G1486" s="189"/>
      <c r="H1486" s="190"/>
      <c r="I1486" s="143">
        <f t="shared" si="774"/>
        <v>0</v>
      </c>
      <c r="J1486" s="143">
        <f>L1486-I1486</f>
        <v>0</v>
      </c>
      <c r="K1486" s="143"/>
      <c r="L1486" s="177">
        <f t="shared" si="775"/>
        <v>0</v>
      </c>
      <c r="M1486" s="321"/>
      <c r="N1486" s="322"/>
      <c r="O1486" s="323"/>
    </row>
    <row r="1487" spans="2:15">
      <c r="B1487" s="105" t="s">
        <v>66</v>
      </c>
      <c r="C1487" s="107" t="s">
        <v>13</v>
      </c>
      <c r="D1487" s="482">
        <f>I1487/(I1448+I1449+I1452+I1456+I1465+I1474+I1475+I1479+I1483)</f>
        <v>7.0198660963659287E-2</v>
      </c>
      <c r="E1487" s="483"/>
      <c r="F1487" s="147"/>
      <c r="G1487" s="148"/>
      <c r="H1487" s="149"/>
      <c r="I1487" s="147">
        <f t="shared" ref="I1487" si="776">SUM(I1488:I1490)</f>
        <v>1126000</v>
      </c>
      <c r="J1487" s="147">
        <f>SUM(J1488:J1490)</f>
        <v>-1126000</v>
      </c>
      <c r="K1487" s="147"/>
      <c r="L1487" s="171">
        <f t="shared" ref="L1487" si="777">SUM(L1488:L1490)</f>
        <v>0</v>
      </c>
      <c r="M1487" s="315"/>
      <c r="N1487" s="316"/>
      <c r="O1487" s="317"/>
    </row>
    <row r="1488" spans="2:15" ht="16.5" customHeight="1">
      <c r="B1488" s="496" t="s">
        <v>79</v>
      </c>
      <c r="C1488" s="70" t="s">
        <v>27</v>
      </c>
      <c r="D1488" s="465"/>
      <c r="E1488" s="484"/>
      <c r="F1488" s="185">
        <v>33000</v>
      </c>
      <c r="G1488" s="186">
        <v>1</v>
      </c>
      <c r="H1488" s="187">
        <v>2</v>
      </c>
      <c r="I1488" s="142">
        <f t="shared" ref="I1488:I1490" si="778">F1488*G1488*H1488</f>
        <v>66000</v>
      </c>
      <c r="J1488" s="142">
        <f>L1488-I1488</f>
        <v>-66000</v>
      </c>
      <c r="K1488" s="142"/>
      <c r="L1488" s="172">
        <f>M1488*N1488*O1488</f>
        <v>0</v>
      </c>
      <c r="M1488" s="318"/>
      <c r="N1488" s="319">
        <f>H1435</f>
        <v>20</v>
      </c>
      <c r="O1488" s="320">
        <f>I1435</f>
        <v>2</v>
      </c>
    </row>
    <row r="1489" spans="1:15">
      <c r="B1489" s="496"/>
      <c r="C1489" s="70" t="s">
        <v>30</v>
      </c>
      <c r="D1489" s="465"/>
      <c r="E1489" s="484"/>
      <c r="F1489" s="185">
        <v>30000</v>
      </c>
      <c r="G1489" s="186">
        <v>1</v>
      </c>
      <c r="H1489" s="187">
        <v>2</v>
      </c>
      <c r="I1489" s="142">
        <f t="shared" si="778"/>
        <v>60000</v>
      </c>
      <c r="J1489" s="142">
        <f>L1489-I1489</f>
        <v>-60000</v>
      </c>
      <c r="K1489" s="142"/>
      <c r="L1489" s="172">
        <f t="shared" ref="L1489:L1490" si="779">M1489*N1489*O1489</f>
        <v>0</v>
      </c>
      <c r="M1489" s="318"/>
      <c r="N1489" s="319">
        <f>H1435</f>
        <v>20</v>
      </c>
      <c r="O1489" s="320">
        <f>I1435</f>
        <v>2</v>
      </c>
    </row>
    <row r="1490" spans="1:15" ht="19.5" customHeight="1" thickBot="1">
      <c r="B1490" s="497"/>
      <c r="C1490" s="72" t="s">
        <v>33</v>
      </c>
      <c r="D1490" s="480"/>
      <c r="E1490" s="485"/>
      <c r="F1490" s="188">
        <v>500000</v>
      </c>
      <c r="G1490" s="189">
        <v>1</v>
      </c>
      <c r="H1490" s="190">
        <v>2</v>
      </c>
      <c r="I1490" s="143">
        <f t="shared" si="778"/>
        <v>1000000</v>
      </c>
      <c r="J1490" s="143">
        <f>L1490-I1490</f>
        <v>-1000000</v>
      </c>
      <c r="K1490" s="143"/>
      <c r="L1490" s="172">
        <f t="shared" si="779"/>
        <v>0</v>
      </c>
      <c r="M1490" s="321"/>
      <c r="N1490" s="322"/>
      <c r="O1490" s="323"/>
    </row>
    <row r="1491" spans="1:15" ht="18" customHeight="1">
      <c r="B1491" s="124" t="s">
        <v>412</v>
      </c>
      <c r="C1491" s="125" t="s">
        <v>23</v>
      </c>
      <c r="D1491" s="510"/>
      <c r="E1491" s="511"/>
      <c r="F1491" s="126"/>
      <c r="G1491" s="127"/>
      <c r="H1491" s="128"/>
      <c r="I1491" s="126">
        <f>SUM(I1492:I1495)</f>
        <v>1300000</v>
      </c>
      <c r="J1491" s="126">
        <f>SUM(J1492:J1495)</f>
        <v>-1300000</v>
      </c>
      <c r="K1491" s="126"/>
      <c r="L1491" s="178">
        <f>SUM(L1492:L1495)</f>
        <v>0</v>
      </c>
      <c r="M1491" s="345"/>
      <c r="N1491" s="346"/>
      <c r="O1491" s="347"/>
    </row>
    <row r="1492" spans="1:15">
      <c r="A1492" t="str">
        <f>B1435&amp;"식비"</f>
        <v>23식비</v>
      </c>
      <c r="B1492" s="111"/>
      <c r="C1492" s="110" t="s">
        <v>67</v>
      </c>
      <c r="D1492" s="487"/>
      <c r="E1492" s="488"/>
      <c r="F1492" s="197">
        <v>15000</v>
      </c>
      <c r="G1492" s="198">
        <v>20</v>
      </c>
      <c r="H1492" s="199">
        <v>2</v>
      </c>
      <c r="I1492" s="161">
        <f t="shared" ref="I1492:I1495" si="780">F1492*G1492*H1492</f>
        <v>600000</v>
      </c>
      <c r="J1492" s="161">
        <f>L1492-I1492</f>
        <v>-600000</v>
      </c>
      <c r="K1492" s="161"/>
      <c r="L1492" s="175">
        <f>M1492*N1492*O1492</f>
        <v>0</v>
      </c>
      <c r="M1492" s="336"/>
      <c r="N1492" s="337">
        <f>H1435</f>
        <v>20</v>
      </c>
      <c r="O1492" s="338">
        <f>I1435</f>
        <v>2</v>
      </c>
    </row>
    <row r="1493" spans="1:15">
      <c r="A1493" t="str">
        <f>B1435&amp;"숙박비"</f>
        <v>23숙박비</v>
      </c>
      <c r="B1493" s="111"/>
      <c r="C1493" s="112" t="s">
        <v>80</v>
      </c>
      <c r="D1493" s="465"/>
      <c r="E1493" s="484"/>
      <c r="F1493" s="191"/>
      <c r="G1493" s="192"/>
      <c r="H1493" s="193"/>
      <c r="I1493" s="166">
        <f t="shared" si="780"/>
        <v>0</v>
      </c>
      <c r="J1493" s="166">
        <f>L1493-I1493</f>
        <v>0</v>
      </c>
      <c r="K1493" s="166"/>
      <c r="L1493" s="175">
        <f t="shared" ref="L1493:L1495" si="781">M1493*N1493*O1493</f>
        <v>0</v>
      </c>
      <c r="M1493" s="324"/>
      <c r="N1493" s="325"/>
      <c r="O1493" s="326"/>
    </row>
    <row r="1494" spans="1:15">
      <c r="A1494" t="str">
        <f>B1435&amp;"수당"</f>
        <v>23수당</v>
      </c>
      <c r="B1494" s="111"/>
      <c r="C1494" s="112" t="s">
        <v>20</v>
      </c>
      <c r="D1494" s="203"/>
      <c r="E1494" s="204"/>
      <c r="F1494" s="191">
        <v>300000</v>
      </c>
      <c r="G1494" s="192">
        <v>1</v>
      </c>
      <c r="H1494" s="193">
        <v>1</v>
      </c>
      <c r="I1494" s="166">
        <f t="shared" si="780"/>
        <v>300000</v>
      </c>
      <c r="J1494" s="166">
        <f>L1494-I1494</f>
        <v>-300000</v>
      </c>
      <c r="K1494" s="166"/>
      <c r="L1494" s="175">
        <f t="shared" si="781"/>
        <v>0</v>
      </c>
      <c r="M1494" s="324"/>
      <c r="N1494" s="325"/>
      <c r="O1494" s="326"/>
    </row>
    <row r="1495" spans="1:15" ht="14.25" thickBot="1">
      <c r="A1495" t="str">
        <f>B1435&amp;"임금"</f>
        <v>23임금</v>
      </c>
      <c r="B1495" s="113"/>
      <c r="C1495" s="114" t="s">
        <v>81</v>
      </c>
      <c r="D1495" s="480"/>
      <c r="E1495" s="485"/>
      <c r="F1495" s="188">
        <v>400000</v>
      </c>
      <c r="G1495" s="189">
        <v>1</v>
      </c>
      <c r="H1495" s="190">
        <v>1</v>
      </c>
      <c r="I1495" s="167">
        <f t="shared" si="780"/>
        <v>400000</v>
      </c>
      <c r="J1495" s="167">
        <f>L1495-I1495</f>
        <v>-400000</v>
      </c>
      <c r="K1495" s="167"/>
      <c r="L1495" s="179">
        <f t="shared" si="781"/>
        <v>0</v>
      </c>
      <c r="M1495" s="321"/>
      <c r="N1495" s="322">
        <f>H1435</f>
        <v>20</v>
      </c>
      <c r="O1495" s="323">
        <f>I1435</f>
        <v>2</v>
      </c>
    </row>
    <row r="1496" spans="1:15" ht="37.9" customHeight="1">
      <c r="B1496" s="362" t="s">
        <v>533</v>
      </c>
      <c r="C1496" s="363" t="s">
        <v>532</v>
      </c>
      <c r="D1496" s="362"/>
      <c r="E1496" s="362" t="s">
        <v>529</v>
      </c>
      <c r="F1496" s="362"/>
      <c r="G1496" s="362" t="s">
        <v>528</v>
      </c>
      <c r="H1496" s="362"/>
      <c r="I1496" s="362" t="s">
        <v>534</v>
      </c>
      <c r="J1496" s="362"/>
      <c r="K1496" s="362" t="s">
        <v>535</v>
      </c>
      <c r="L1496" s="362"/>
    </row>
    <row r="1497" spans="1:15" ht="37.9" customHeight="1">
      <c r="B1497" s="362" t="s">
        <v>533</v>
      </c>
      <c r="C1497" s="363" t="s">
        <v>532</v>
      </c>
      <c r="D1497" s="362"/>
      <c r="E1497" s="362" t="s">
        <v>529</v>
      </c>
      <c r="F1497" s="362"/>
      <c r="G1497" s="362" t="s">
        <v>528</v>
      </c>
      <c r="H1497" s="362"/>
      <c r="I1497" s="362" t="s">
        <v>534</v>
      </c>
      <c r="J1497" s="362"/>
      <c r="K1497" s="362" t="s">
        <v>535</v>
      </c>
      <c r="L1497" s="362"/>
    </row>
    <row r="1498" spans="1:15" ht="37.9" customHeight="1" thickBot="1">
      <c r="B1498" s="362" t="s">
        <v>533</v>
      </c>
      <c r="C1498" s="363" t="s">
        <v>532</v>
      </c>
      <c r="D1498" s="362"/>
      <c r="E1498" s="362"/>
      <c r="F1498" s="362"/>
      <c r="G1498" s="362"/>
      <c r="H1498" s="362"/>
      <c r="I1498" s="362"/>
      <c r="J1498" s="362"/>
      <c r="K1498" s="362"/>
    </row>
    <row r="1499" spans="1:15" ht="33.75" customHeight="1">
      <c r="B1499" s="123" t="s">
        <v>68</v>
      </c>
      <c r="C1499" s="515" t="s">
        <v>42</v>
      </c>
      <c r="D1499" s="515"/>
      <c r="E1499" s="96" t="s">
        <v>409</v>
      </c>
      <c r="F1499" s="96" t="s">
        <v>43</v>
      </c>
      <c r="G1499" s="96" t="s">
        <v>44</v>
      </c>
      <c r="H1499" s="96" t="s">
        <v>45</v>
      </c>
      <c r="I1499" s="96" t="s">
        <v>46</v>
      </c>
      <c r="J1499" s="96" t="s">
        <v>47</v>
      </c>
      <c r="K1499" s="135"/>
      <c r="L1499" s="65"/>
    </row>
    <row r="1500" spans="1:15" ht="24.75" customHeight="1" thickBot="1">
      <c r="B1500" s="288">
        <f>B1435+1</f>
        <v>24</v>
      </c>
      <c r="C1500" s="516" t="s">
        <v>419</v>
      </c>
      <c r="D1500" s="516"/>
      <c r="E1500" s="141" t="s">
        <v>410</v>
      </c>
      <c r="F1500" s="141">
        <v>3</v>
      </c>
      <c r="G1500" s="215">
        <v>30</v>
      </c>
      <c r="H1500" s="141">
        <v>20</v>
      </c>
      <c r="I1500" s="141">
        <v>2</v>
      </c>
      <c r="J1500" s="104">
        <f>H1500*I1500</f>
        <v>40</v>
      </c>
      <c r="K1500" s="136"/>
      <c r="L1500" s="66"/>
    </row>
    <row r="1501" spans="1:15" ht="14.25" thickBot="1">
      <c r="B1501" s="64"/>
      <c r="C1501" s="64"/>
      <c r="D1501" s="64"/>
      <c r="E1501" s="64"/>
      <c r="F1501" s="64"/>
      <c r="G1501" s="64"/>
      <c r="H1501" s="64"/>
      <c r="I1501" s="64"/>
      <c r="J1501" s="64"/>
      <c r="K1501" s="137"/>
      <c r="L1501" s="64"/>
    </row>
    <row r="1502" spans="1:15" ht="18.75" customHeight="1">
      <c r="B1502" s="504" t="s">
        <v>78</v>
      </c>
      <c r="C1502" s="505"/>
      <c r="D1502" s="505"/>
      <c r="E1502" s="463" t="s">
        <v>404</v>
      </c>
      <c r="F1502" s="505"/>
      <c r="G1502" s="498" t="s">
        <v>82</v>
      </c>
      <c r="H1502" s="463" t="s">
        <v>405</v>
      </c>
      <c r="I1502" s="463" t="s">
        <v>406</v>
      </c>
      <c r="J1502" s="459" t="s">
        <v>403</v>
      </c>
      <c r="K1502" s="138"/>
      <c r="L1502" s="64"/>
    </row>
    <row r="1503" spans="1:15" ht="47.25" customHeight="1">
      <c r="B1503" s="97" t="s">
        <v>22</v>
      </c>
      <c r="C1503" s="98" t="s">
        <v>23</v>
      </c>
      <c r="D1503" s="216" t="s">
        <v>420</v>
      </c>
      <c r="E1503" s="464"/>
      <c r="F1503" s="464"/>
      <c r="G1503" s="499"/>
      <c r="H1503" s="464"/>
      <c r="I1503" s="464"/>
      <c r="J1503" s="460"/>
      <c r="K1503" s="139"/>
      <c r="L1503" s="64"/>
    </row>
    <row r="1504" spans="1:15" ht="18" customHeight="1">
      <c r="B1504" s="67" t="s">
        <v>23</v>
      </c>
      <c r="C1504" s="121">
        <f>SUM(C1505:C1506)</f>
        <v>0</v>
      </c>
      <c r="D1504" s="502">
        <f>ROUNDDOWN(C1505/G1500/J1500,0)</f>
        <v>0</v>
      </c>
      <c r="E1504" s="469" t="s">
        <v>438</v>
      </c>
      <c r="F1504" s="469"/>
      <c r="G1504" s="469">
        <v>6</v>
      </c>
      <c r="H1504" s="471">
        <v>190306</v>
      </c>
      <c r="I1504" s="474">
        <v>6850</v>
      </c>
      <c r="J1504" s="461">
        <f>D1504/I1504</f>
        <v>0</v>
      </c>
      <c r="K1504" s="140"/>
      <c r="L1504" s="64"/>
    </row>
    <row r="1505" spans="1:15" ht="18" customHeight="1">
      <c r="B1505" s="67" t="s">
        <v>415</v>
      </c>
      <c r="C1505" s="121">
        <f>L1512</f>
        <v>0</v>
      </c>
      <c r="D1505" s="502"/>
      <c r="E1505" s="469"/>
      <c r="F1505" s="469"/>
      <c r="G1505" s="469"/>
      <c r="H1505" s="472"/>
      <c r="I1505" s="474"/>
      <c r="J1505" s="461"/>
      <c r="K1505" s="140"/>
      <c r="L1505" s="64"/>
    </row>
    <row r="1506" spans="1:15" ht="18" customHeight="1" thickBot="1">
      <c r="B1506" s="68" t="s">
        <v>414</v>
      </c>
      <c r="C1506" s="122">
        <f>L1556</f>
        <v>0</v>
      </c>
      <c r="D1506" s="503"/>
      <c r="E1506" s="470"/>
      <c r="F1506" s="470"/>
      <c r="G1506" s="470"/>
      <c r="H1506" s="473"/>
      <c r="I1506" s="475"/>
      <c r="J1506" s="462"/>
      <c r="K1506" s="140"/>
      <c r="L1506" s="64"/>
    </row>
    <row r="1507" spans="1:15" ht="18" customHeight="1">
      <c r="B1507" s="180"/>
      <c r="C1507" s="205"/>
      <c r="D1507" s="206"/>
      <c r="E1507" s="181"/>
      <c r="F1507" s="181"/>
      <c r="G1507" s="181"/>
      <c r="H1507" s="183"/>
      <c r="I1507" s="184"/>
      <c r="J1507" s="207"/>
      <c r="K1507" s="182"/>
      <c r="L1507" s="64"/>
    </row>
    <row r="1508" spans="1:15" ht="14.25" thickBot="1">
      <c r="B1508" s="64"/>
      <c r="C1508" s="64"/>
      <c r="D1508" s="64"/>
      <c r="E1508" s="64"/>
      <c r="F1508" s="64"/>
      <c r="G1508" s="64"/>
      <c r="H1508" s="64"/>
      <c r="I1508" s="64"/>
      <c r="J1508" s="64"/>
      <c r="K1508" s="64"/>
      <c r="L1508" s="64"/>
    </row>
    <row r="1509" spans="1:15" ht="19.5" customHeight="1" thickBot="1">
      <c r="B1509" s="64"/>
      <c r="C1509" s="64"/>
      <c r="D1509" s="64"/>
      <c r="E1509" s="64"/>
      <c r="F1509" s="289" t="s">
        <v>74</v>
      </c>
      <c r="G1509" s="290"/>
      <c r="H1509" s="290"/>
      <c r="I1509" s="292"/>
      <c r="J1509" s="293" t="s">
        <v>35</v>
      </c>
      <c r="K1509" s="294"/>
      <c r="L1509" s="295" t="s">
        <v>76</v>
      </c>
      <c r="M1509" s="310"/>
      <c r="N1509" s="310"/>
      <c r="O1509" s="115"/>
    </row>
    <row r="1510" spans="1:15" ht="18.75" customHeight="1" thickBot="1">
      <c r="B1510" s="75" t="s">
        <v>31</v>
      </c>
      <c r="C1510" s="76" t="s">
        <v>50</v>
      </c>
      <c r="D1510" s="467" t="s">
        <v>51</v>
      </c>
      <c r="E1510" s="468"/>
      <c r="F1510" s="75" t="s">
        <v>52</v>
      </c>
      <c r="G1510" s="76" t="s">
        <v>53</v>
      </c>
      <c r="H1510" s="77" t="s">
        <v>21</v>
      </c>
      <c r="I1510" s="75" t="s">
        <v>48</v>
      </c>
      <c r="J1510" s="132" t="s">
        <v>407</v>
      </c>
      <c r="K1510" s="296" t="s">
        <v>408</v>
      </c>
      <c r="L1510" s="295" t="s">
        <v>48</v>
      </c>
      <c r="M1510" s="295" t="s">
        <v>52</v>
      </c>
      <c r="N1510" s="295" t="s">
        <v>53</v>
      </c>
      <c r="O1510" s="295" t="s">
        <v>21</v>
      </c>
    </row>
    <row r="1511" spans="1:15" ht="21" customHeight="1" thickBot="1">
      <c r="B1511" s="78" t="s">
        <v>23</v>
      </c>
      <c r="C1511" s="79"/>
      <c r="D1511" s="467"/>
      <c r="E1511" s="468"/>
      <c r="F1511" s="80"/>
      <c r="G1511" s="81"/>
      <c r="H1511" s="82"/>
      <c r="I1511" s="83">
        <f>I1512+I1556</f>
        <v>18466192</v>
      </c>
      <c r="J1511" s="133"/>
      <c r="K1511" s="133"/>
      <c r="L1511" s="168">
        <f>L1512+L1556</f>
        <v>0</v>
      </c>
      <c r="M1511" s="80"/>
      <c r="N1511" s="81"/>
      <c r="O1511" s="82"/>
    </row>
    <row r="1512" spans="1:15" ht="21.75" customHeight="1" thickBot="1">
      <c r="A1512" t="str">
        <f>B1500&amp;"훈련비"</f>
        <v>24훈련비</v>
      </c>
      <c r="B1512" s="99" t="s">
        <v>413</v>
      </c>
      <c r="C1512" s="100" t="s">
        <v>23</v>
      </c>
      <c r="D1512" s="500"/>
      <c r="E1512" s="501"/>
      <c r="F1512" s="101"/>
      <c r="G1512" s="102"/>
      <c r="H1512" s="103"/>
      <c r="I1512" s="101">
        <f>I1513+I1514+I1517+I1521+I1530+I1539+I1540+I1544+I1548+I1552</f>
        <v>17166192</v>
      </c>
      <c r="J1512" s="101">
        <f>J1513+J1514+J1517+J1521+J1530+J1539+J1540+J1544+J1548+J1552</f>
        <v>-17166192</v>
      </c>
      <c r="K1512" s="101"/>
      <c r="L1512" s="169">
        <f>L1513+L1514+L1517+L1521+L1530+L1539+L1540+L1544+L1548+L1552</f>
        <v>0</v>
      </c>
      <c r="M1512" s="101"/>
      <c r="N1512" s="102"/>
      <c r="O1512" s="311"/>
    </row>
    <row r="1513" spans="1:15" ht="14.25" thickBot="1">
      <c r="B1513" s="105" t="s">
        <v>54</v>
      </c>
      <c r="C1513" s="106" t="s">
        <v>13</v>
      </c>
      <c r="D1513" s="476" t="s">
        <v>54</v>
      </c>
      <c r="E1513" s="477"/>
      <c r="F1513" s="280">
        <v>12506</v>
      </c>
      <c r="G1513" s="281">
        <v>16</v>
      </c>
      <c r="H1513" s="282">
        <v>2</v>
      </c>
      <c r="I1513" s="144">
        <f>F1513*G1513*H1513</f>
        <v>400192</v>
      </c>
      <c r="J1513" s="144">
        <f>L1513-I1513</f>
        <v>-400192</v>
      </c>
      <c r="K1513" s="144"/>
      <c r="L1513" s="170">
        <f>M1513*N1513*O1513</f>
        <v>0</v>
      </c>
      <c r="M1513" s="312"/>
      <c r="N1513" s="313">
        <v>30</v>
      </c>
      <c r="O1513" s="314">
        <f>I1500</f>
        <v>2</v>
      </c>
    </row>
    <row r="1514" spans="1:15">
      <c r="B1514" s="105" t="s">
        <v>55</v>
      </c>
      <c r="C1514" s="107" t="s">
        <v>13</v>
      </c>
      <c r="D1514" s="478"/>
      <c r="E1514" s="479"/>
      <c r="F1514" s="147"/>
      <c r="G1514" s="148"/>
      <c r="H1514" s="149"/>
      <c r="I1514" s="147">
        <f t="shared" ref="I1514" si="782">SUM(I1515:I1516)</f>
        <v>0</v>
      </c>
      <c r="J1514" s="147">
        <f>SUM(J1515:J1516)</f>
        <v>0</v>
      </c>
      <c r="K1514" s="147"/>
      <c r="L1514" s="171">
        <f t="shared" ref="L1514" si="783">SUM(L1515:L1516)</f>
        <v>0</v>
      </c>
      <c r="M1514" s="315"/>
      <c r="N1514" s="316"/>
      <c r="O1514" s="317"/>
    </row>
    <row r="1515" spans="1:15">
      <c r="B1515" s="69"/>
      <c r="C1515" s="70" t="s">
        <v>56</v>
      </c>
      <c r="D1515" s="465"/>
      <c r="E1515" s="466"/>
      <c r="F1515" s="185"/>
      <c r="G1515" s="186"/>
      <c r="H1515" s="187"/>
      <c r="I1515" s="142">
        <f>F1515*G1515*H1515</f>
        <v>0</v>
      </c>
      <c r="J1515" s="142">
        <f>L1515-I1515</f>
        <v>0</v>
      </c>
      <c r="K1515" s="142"/>
      <c r="L1515" s="172">
        <f>M1515*N1515*O1515</f>
        <v>0</v>
      </c>
      <c r="M1515" s="318"/>
      <c r="N1515" s="319"/>
      <c r="O1515" s="320"/>
    </row>
    <row r="1516" spans="1:15" ht="14.25" thickBot="1">
      <c r="B1516" s="71"/>
      <c r="C1516" s="72"/>
      <c r="D1516" s="480"/>
      <c r="E1516" s="481"/>
      <c r="F1516" s="188"/>
      <c r="G1516" s="189"/>
      <c r="H1516" s="190"/>
      <c r="I1516" s="143">
        <f>F1516*G1516*H1516</f>
        <v>0</v>
      </c>
      <c r="J1516" s="143">
        <f>L1516-I1516</f>
        <v>0</v>
      </c>
      <c r="K1516" s="143"/>
      <c r="L1516" s="172">
        <f>M1516*N1516*O1516</f>
        <v>0</v>
      </c>
      <c r="M1516" s="321"/>
      <c r="N1516" s="322"/>
      <c r="O1516" s="323"/>
    </row>
    <row r="1517" spans="1:15">
      <c r="B1517" s="105" t="s">
        <v>57</v>
      </c>
      <c r="C1517" s="107" t="s">
        <v>13</v>
      </c>
      <c r="D1517" s="478"/>
      <c r="E1517" s="479"/>
      <c r="F1517" s="147"/>
      <c r="G1517" s="148"/>
      <c r="H1517" s="149"/>
      <c r="I1517" s="147">
        <f t="shared" ref="I1517" si="784">SUM(I1518:I1520)</f>
        <v>1800000</v>
      </c>
      <c r="J1517" s="147">
        <f>SUM(J1518:J1520)</f>
        <v>-1800000</v>
      </c>
      <c r="K1517" s="147"/>
      <c r="L1517" s="171">
        <f t="shared" ref="L1517" si="785">SUM(L1518:L1520)</f>
        <v>0</v>
      </c>
      <c r="M1517" s="315"/>
      <c r="N1517" s="316"/>
      <c r="O1517" s="317"/>
    </row>
    <row r="1518" spans="1:15">
      <c r="B1518" s="69"/>
      <c r="C1518" s="70" t="s">
        <v>56</v>
      </c>
      <c r="D1518" s="465"/>
      <c r="E1518" s="466"/>
      <c r="F1518" s="185">
        <v>900000</v>
      </c>
      <c r="G1518" s="186">
        <v>1</v>
      </c>
      <c r="H1518" s="187">
        <v>2</v>
      </c>
      <c r="I1518" s="142">
        <f t="shared" ref="I1518:I1520" si="786">F1518*G1518*H1518</f>
        <v>1800000</v>
      </c>
      <c r="J1518" s="142">
        <f>L1518-I1518</f>
        <v>-1800000</v>
      </c>
      <c r="K1518" s="142"/>
      <c r="L1518" s="172">
        <f>M1518*N1518*O1518</f>
        <v>0</v>
      </c>
      <c r="M1518" s="318"/>
      <c r="N1518" s="319"/>
      <c r="O1518" s="320"/>
    </row>
    <row r="1519" spans="1:15">
      <c r="B1519" s="69"/>
      <c r="C1519" s="70"/>
      <c r="D1519" s="465"/>
      <c r="E1519" s="466"/>
      <c r="F1519" s="185"/>
      <c r="G1519" s="186"/>
      <c r="H1519" s="187"/>
      <c r="I1519" s="142">
        <f t="shared" si="786"/>
        <v>0</v>
      </c>
      <c r="J1519" s="142">
        <f>L1519-I1519</f>
        <v>0</v>
      </c>
      <c r="K1519" s="142"/>
      <c r="L1519" s="172">
        <f t="shared" ref="L1519:L1520" si="787">M1519*N1519*O1519</f>
        <v>0</v>
      </c>
      <c r="M1519" s="318"/>
      <c r="N1519" s="319"/>
      <c r="O1519" s="320"/>
    </row>
    <row r="1520" spans="1:15" ht="14.25" thickBot="1">
      <c r="B1520" s="71"/>
      <c r="C1520" s="72"/>
      <c r="D1520" s="480"/>
      <c r="E1520" s="481"/>
      <c r="F1520" s="191"/>
      <c r="G1520" s="192"/>
      <c r="H1520" s="193"/>
      <c r="I1520" s="143">
        <f t="shared" si="786"/>
        <v>0</v>
      </c>
      <c r="J1520" s="143">
        <f>L1520-I1520</f>
        <v>0</v>
      </c>
      <c r="K1520" s="143"/>
      <c r="L1520" s="172">
        <f t="shared" si="787"/>
        <v>0</v>
      </c>
      <c r="M1520" s="324"/>
      <c r="N1520" s="325"/>
      <c r="O1520" s="326"/>
    </row>
    <row r="1521" spans="2:15">
      <c r="B1521" s="105" t="s">
        <v>24</v>
      </c>
      <c r="C1521" s="108" t="s">
        <v>13</v>
      </c>
      <c r="D1521" s="506"/>
      <c r="E1521" s="512"/>
      <c r="F1521" s="151"/>
      <c r="G1521" s="152"/>
      <c r="H1521" s="153"/>
      <c r="I1521" s="151">
        <f>I1522+I1526</f>
        <v>10000000</v>
      </c>
      <c r="J1521" s="151">
        <f>J1522+J1526</f>
        <v>-10000000</v>
      </c>
      <c r="K1521" s="151"/>
      <c r="L1521" s="173">
        <f>L1522+L1526</f>
        <v>0</v>
      </c>
      <c r="M1521" s="327"/>
      <c r="N1521" s="328"/>
      <c r="O1521" s="329"/>
    </row>
    <row r="1522" spans="2:15">
      <c r="B1522" s="73" t="s">
        <v>58</v>
      </c>
      <c r="C1522" s="109" t="s">
        <v>13</v>
      </c>
      <c r="D1522" s="513"/>
      <c r="E1522" s="514"/>
      <c r="F1522" s="154"/>
      <c r="G1522" s="155"/>
      <c r="H1522" s="156"/>
      <c r="I1522" s="154">
        <f t="shared" ref="I1522" si="788">SUM(I1523:I1525)</f>
        <v>2000000</v>
      </c>
      <c r="J1522" s="154">
        <f>SUM(J1523:J1525)</f>
        <v>-2000000</v>
      </c>
      <c r="K1522" s="154"/>
      <c r="L1522" s="174">
        <f>SUM(L1523:L1525)</f>
        <v>0</v>
      </c>
      <c r="M1522" s="330"/>
      <c r="N1522" s="331"/>
      <c r="O1522" s="332"/>
    </row>
    <row r="1523" spans="2:15">
      <c r="B1523" s="69"/>
      <c r="C1523" s="194" t="s">
        <v>417</v>
      </c>
      <c r="D1523" s="465" t="s">
        <v>83</v>
      </c>
      <c r="E1523" s="466"/>
      <c r="F1523" s="185">
        <v>100000</v>
      </c>
      <c r="G1523" s="186">
        <v>10</v>
      </c>
      <c r="H1523" s="187">
        <v>2</v>
      </c>
      <c r="I1523" s="142">
        <f t="shared" ref="I1523:I1525" si="789">F1523*G1523*H1523</f>
        <v>2000000</v>
      </c>
      <c r="J1523" s="142">
        <f>L1523-I1523</f>
        <v>-2000000</v>
      </c>
      <c r="K1523" s="142"/>
      <c r="L1523" s="172">
        <f>M1523*N1523*O1523</f>
        <v>0</v>
      </c>
      <c r="M1523" s="318"/>
      <c r="N1523" s="319"/>
      <c r="O1523" s="320"/>
    </row>
    <row r="1524" spans="2:15">
      <c r="B1524" s="69"/>
      <c r="C1524" s="194" t="s">
        <v>59</v>
      </c>
      <c r="D1524" s="465" t="s">
        <v>84</v>
      </c>
      <c r="E1524" s="466"/>
      <c r="F1524" s="185"/>
      <c r="G1524" s="186"/>
      <c r="H1524" s="187"/>
      <c r="I1524" s="142">
        <f t="shared" si="789"/>
        <v>0</v>
      </c>
      <c r="J1524" s="142">
        <f>L1524-I1524</f>
        <v>0</v>
      </c>
      <c r="K1524" s="142"/>
      <c r="L1524" s="172">
        <f t="shared" ref="L1524:L1525" si="790">M1524*N1524*O1524</f>
        <v>0</v>
      </c>
      <c r="M1524" s="318"/>
      <c r="N1524" s="319"/>
      <c r="O1524" s="320"/>
    </row>
    <row r="1525" spans="2:15" ht="14.25" thickBot="1">
      <c r="B1525" s="74"/>
      <c r="C1525" s="195" t="s">
        <v>59</v>
      </c>
      <c r="D1525" s="517" t="s">
        <v>85</v>
      </c>
      <c r="E1525" s="518"/>
      <c r="F1525" s="191"/>
      <c r="G1525" s="192"/>
      <c r="H1525" s="193"/>
      <c r="I1525" s="157">
        <f t="shared" si="789"/>
        <v>0</v>
      </c>
      <c r="J1525" s="157">
        <f>L1525-I1525</f>
        <v>0</v>
      </c>
      <c r="K1525" s="157"/>
      <c r="L1525" s="172">
        <f t="shared" si="790"/>
        <v>0</v>
      </c>
      <c r="M1525" s="324"/>
      <c r="N1525" s="325"/>
      <c r="O1525" s="326"/>
    </row>
    <row r="1526" spans="2:15">
      <c r="B1526" s="69" t="s">
        <v>60</v>
      </c>
      <c r="C1526" s="110" t="s">
        <v>13</v>
      </c>
      <c r="D1526" s="513"/>
      <c r="E1526" s="514"/>
      <c r="F1526" s="158"/>
      <c r="G1526" s="159"/>
      <c r="H1526" s="160"/>
      <c r="I1526" s="161">
        <f t="shared" ref="I1526" si="791">SUM(I1527:I1529)</f>
        <v>8000000</v>
      </c>
      <c r="J1526" s="161">
        <f>SUM(J1527:J1529)</f>
        <v>-8000000</v>
      </c>
      <c r="K1526" s="161"/>
      <c r="L1526" s="175">
        <f>SUM(L1527:L1529)</f>
        <v>0</v>
      </c>
      <c r="M1526" s="330"/>
      <c r="N1526" s="331"/>
      <c r="O1526" s="332"/>
    </row>
    <row r="1527" spans="2:15">
      <c r="B1527" s="69"/>
      <c r="C1527" s="194" t="s">
        <v>418</v>
      </c>
      <c r="D1527" s="465" t="s">
        <v>83</v>
      </c>
      <c r="E1527" s="466"/>
      <c r="F1527" s="185">
        <v>200000</v>
      </c>
      <c r="G1527" s="186">
        <v>20</v>
      </c>
      <c r="H1527" s="187">
        <v>2</v>
      </c>
      <c r="I1527" s="142">
        <f t="shared" ref="I1527:I1529" si="792">F1527*G1527*H1527</f>
        <v>8000000</v>
      </c>
      <c r="J1527" s="142">
        <f>L1527-I1527</f>
        <v>-8000000</v>
      </c>
      <c r="K1527" s="142"/>
      <c r="L1527" s="172">
        <f>M1527*N1527*O1527</f>
        <v>0</v>
      </c>
      <c r="M1527" s="318"/>
      <c r="N1527" s="319">
        <f>G1500</f>
        <v>30</v>
      </c>
      <c r="O1527" s="320">
        <f>I1500</f>
        <v>2</v>
      </c>
    </row>
    <row r="1528" spans="2:15">
      <c r="B1528" s="69"/>
      <c r="C1528" s="194" t="s">
        <v>59</v>
      </c>
      <c r="D1528" s="465" t="s">
        <v>84</v>
      </c>
      <c r="E1528" s="466"/>
      <c r="F1528" s="185"/>
      <c r="G1528" s="186"/>
      <c r="H1528" s="187"/>
      <c r="I1528" s="142">
        <f t="shared" si="792"/>
        <v>0</v>
      </c>
      <c r="J1528" s="142"/>
      <c r="K1528" s="142"/>
      <c r="L1528" s="172">
        <f t="shared" ref="L1528:L1529" si="793">M1528*N1528*O1528</f>
        <v>0</v>
      </c>
      <c r="M1528" s="318"/>
      <c r="N1528" s="319">
        <f>G1500</f>
        <v>30</v>
      </c>
      <c r="O1528" s="320">
        <f>I1500</f>
        <v>2</v>
      </c>
    </row>
    <row r="1529" spans="2:15" ht="14.25" thickBot="1">
      <c r="B1529" s="71"/>
      <c r="C1529" s="196" t="s">
        <v>59</v>
      </c>
      <c r="D1529" s="517" t="s">
        <v>85</v>
      </c>
      <c r="E1529" s="518"/>
      <c r="F1529" s="185"/>
      <c r="G1529" s="186"/>
      <c r="H1529" s="187"/>
      <c r="I1529" s="143">
        <f t="shared" si="792"/>
        <v>0</v>
      </c>
      <c r="J1529" s="143">
        <f>L1529-I1529</f>
        <v>0</v>
      </c>
      <c r="K1529" s="143"/>
      <c r="L1529" s="172">
        <f t="shared" si="793"/>
        <v>0</v>
      </c>
      <c r="M1529" s="318"/>
      <c r="N1529" s="319"/>
      <c r="O1529" s="320"/>
    </row>
    <row r="1530" spans="2:15">
      <c r="B1530" s="105" t="s">
        <v>61</v>
      </c>
      <c r="C1530" s="108" t="s">
        <v>13</v>
      </c>
      <c r="D1530" s="493"/>
      <c r="E1530" s="494"/>
      <c r="F1530" s="151"/>
      <c r="G1530" s="152"/>
      <c r="H1530" s="153"/>
      <c r="I1530" s="151">
        <f>I1531+I1535</f>
        <v>160000</v>
      </c>
      <c r="J1530" s="151">
        <f>J1531+J1535</f>
        <v>-160000</v>
      </c>
      <c r="K1530" s="151"/>
      <c r="L1530" s="173">
        <f>L1531+L1535</f>
        <v>0</v>
      </c>
      <c r="M1530" s="327"/>
      <c r="N1530" s="328"/>
      <c r="O1530" s="329"/>
    </row>
    <row r="1531" spans="2:15">
      <c r="B1531" s="130" t="s">
        <v>25</v>
      </c>
      <c r="C1531" s="131" t="s">
        <v>13</v>
      </c>
      <c r="D1531" s="489"/>
      <c r="E1531" s="490"/>
      <c r="F1531" s="162"/>
      <c r="G1531" s="163"/>
      <c r="H1531" s="164"/>
      <c r="I1531" s="162">
        <f>SUM(I1532:I1534)</f>
        <v>160000</v>
      </c>
      <c r="J1531" s="162">
        <f>SUM(J1532:J1534)</f>
        <v>-160000</v>
      </c>
      <c r="K1531" s="162"/>
      <c r="L1531" s="176">
        <f>SUM(L1532:L1534)</f>
        <v>0</v>
      </c>
      <c r="M1531" s="333"/>
      <c r="N1531" s="334"/>
      <c r="O1531" s="335"/>
    </row>
    <row r="1532" spans="2:15">
      <c r="B1532" s="69"/>
      <c r="C1532" s="214" t="s">
        <v>417</v>
      </c>
      <c r="D1532" s="487"/>
      <c r="E1532" s="488"/>
      <c r="F1532" s="197">
        <v>80000</v>
      </c>
      <c r="G1532" s="198">
        <v>1</v>
      </c>
      <c r="H1532" s="199">
        <v>2</v>
      </c>
      <c r="I1532" s="165">
        <f t="shared" ref="I1532:I1534" si="794">F1532*G1532*H1532</f>
        <v>160000</v>
      </c>
      <c r="J1532" s="165">
        <f>L1532-I1532</f>
        <v>-160000</v>
      </c>
      <c r="K1532" s="165"/>
      <c r="L1532" s="177">
        <f>M1532*N1532*O1532</f>
        <v>0</v>
      </c>
      <c r="M1532" s="336"/>
      <c r="N1532" s="337"/>
      <c r="O1532" s="338"/>
    </row>
    <row r="1533" spans="2:15">
      <c r="B1533" s="69"/>
      <c r="C1533" s="212"/>
      <c r="D1533" s="465"/>
      <c r="E1533" s="484"/>
      <c r="F1533" s="185"/>
      <c r="G1533" s="186"/>
      <c r="H1533" s="187"/>
      <c r="I1533" s="142">
        <f t="shared" si="794"/>
        <v>0</v>
      </c>
      <c r="J1533" s="142">
        <f>L1533-I1533</f>
        <v>0</v>
      </c>
      <c r="K1533" s="142"/>
      <c r="L1533" s="177">
        <f t="shared" ref="L1533:L1534" si="795">M1533*N1533*O1533</f>
        <v>0</v>
      </c>
      <c r="M1533" s="318"/>
      <c r="N1533" s="319"/>
      <c r="O1533" s="320"/>
    </row>
    <row r="1534" spans="2:15">
      <c r="B1534" s="69"/>
      <c r="C1534" s="213"/>
      <c r="D1534" s="491"/>
      <c r="E1534" s="492"/>
      <c r="F1534" s="191"/>
      <c r="G1534" s="192"/>
      <c r="H1534" s="193"/>
      <c r="I1534" s="150">
        <f t="shared" si="794"/>
        <v>0</v>
      </c>
      <c r="J1534" s="150">
        <f>L1534-I1534</f>
        <v>0</v>
      </c>
      <c r="K1534" s="150"/>
      <c r="L1534" s="177">
        <f t="shared" si="795"/>
        <v>0</v>
      </c>
      <c r="M1534" s="324"/>
      <c r="N1534" s="325"/>
      <c r="O1534" s="326"/>
    </row>
    <row r="1535" spans="2:15">
      <c r="B1535" s="130" t="s">
        <v>62</v>
      </c>
      <c r="C1535" s="131" t="s">
        <v>13</v>
      </c>
      <c r="D1535" s="489"/>
      <c r="E1535" s="490"/>
      <c r="F1535" s="162"/>
      <c r="G1535" s="163"/>
      <c r="H1535" s="164"/>
      <c r="I1535" s="162">
        <f>SUM(I1536:I1538)</f>
        <v>0</v>
      </c>
      <c r="J1535" s="162">
        <f>SUM(J1536:J1538)</f>
        <v>0</v>
      </c>
      <c r="K1535" s="162"/>
      <c r="L1535" s="176">
        <f>SUM(L1536:L1538)</f>
        <v>0</v>
      </c>
      <c r="M1535" s="333"/>
      <c r="N1535" s="334"/>
      <c r="O1535" s="335"/>
    </row>
    <row r="1536" spans="2:15">
      <c r="B1536" s="69"/>
      <c r="C1536" s="200"/>
      <c r="D1536" s="487"/>
      <c r="E1536" s="488"/>
      <c r="F1536" s="197"/>
      <c r="G1536" s="198"/>
      <c r="H1536" s="199">
        <v>2</v>
      </c>
      <c r="I1536" s="165">
        <f>F1536*G1536*H1536</f>
        <v>0</v>
      </c>
      <c r="J1536" s="165">
        <f>L1536-I1536</f>
        <v>0</v>
      </c>
      <c r="K1536" s="165"/>
      <c r="L1536" s="177">
        <f>M1536*N1536*O1536</f>
        <v>0</v>
      </c>
      <c r="M1536" s="336"/>
      <c r="N1536" s="337"/>
      <c r="O1536" s="338"/>
    </row>
    <row r="1537" spans="2:15">
      <c r="B1537" s="69"/>
      <c r="C1537" s="201"/>
      <c r="D1537" s="465"/>
      <c r="E1537" s="484"/>
      <c r="F1537" s="185"/>
      <c r="G1537" s="186"/>
      <c r="H1537" s="187"/>
      <c r="I1537" s="142">
        <f t="shared" ref="I1537:I1538" si="796">F1537*G1537*H1537</f>
        <v>0</v>
      </c>
      <c r="J1537" s="142">
        <f>L1537-I1537</f>
        <v>0</v>
      </c>
      <c r="K1537" s="142"/>
      <c r="L1537" s="177">
        <f t="shared" ref="L1537:L1538" si="797">M1537*N1537*O1537</f>
        <v>0</v>
      </c>
      <c r="M1537" s="318"/>
      <c r="N1537" s="319"/>
      <c r="O1537" s="320"/>
    </row>
    <row r="1538" spans="2:15" ht="14.25" thickBot="1">
      <c r="B1538" s="71"/>
      <c r="C1538" s="202"/>
      <c r="D1538" s="480"/>
      <c r="E1538" s="485"/>
      <c r="F1538" s="188"/>
      <c r="G1538" s="189"/>
      <c r="H1538" s="190"/>
      <c r="I1538" s="143">
        <f t="shared" si="796"/>
        <v>0</v>
      </c>
      <c r="J1538" s="143">
        <f>L1538-I1538</f>
        <v>0</v>
      </c>
      <c r="K1538" s="143"/>
      <c r="L1538" s="177">
        <f t="shared" si="797"/>
        <v>0</v>
      </c>
      <c r="M1538" s="321"/>
      <c r="N1538" s="322"/>
      <c r="O1538" s="323"/>
    </row>
    <row r="1539" spans="2:15" ht="30.75" customHeight="1" thickBot="1">
      <c r="B1539" s="283" t="s">
        <v>504</v>
      </c>
      <c r="C1539" s="107" t="s">
        <v>13</v>
      </c>
      <c r="D1539" s="508" t="s">
        <v>26</v>
      </c>
      <c r="E1539" s="509"/>
      <c r="F1539" s="208">
        <v>9000</v>
      </c>
      <c r="G1539" s="209">
        <v>20</v>
      </c>
      <c r="H1539" s="210">
        <v>2</v>
      </c>
      <c r="I1539" s="147">
        <f>F1539*G1539*H1539</f>
        <v>360000</v>
      </c>
      <c r="J1539" s="147">
        <f>L1539-I1539</f>
        <v>-360000</v>
      </c>
      <c r="K1539" s="147"/>
      <c r="L1539" s="171">
        <f>M1539*N1539*O1539</f>
        <v>0</v>
      </c>
      <c r="M1539" s="339"/>
      <c r="N1539" s="340">
        <f>H1500</f>
        <v>20</v>
      </c>
      <c r="O1539" s="341">
        <f>I1500</f>
        <v>2</v>
      </c>
    </row>
    <row r="1540" spans="2:15">
      <c r="B1540" s="129" t="s">
        <v>28</v>
      </c>
      <c r="C1540" s="106" t="s">
        <v>13</v>
      </c>
      <c r="D1540" s="506"/>
      <c r="E1540" s="507"/>
      <c r="F1540" s="144"/>
      <c r="G1540" s="145"/>
      <c r="H1540" s="146"/>
      <c r="I1540" s="144">
        <f t="shared" ref="I1540" si="798">SUM(I1541:I1543)</f>
        <v>2400000</v>
      </c>
      <c r="J1540" s="144">
        <f>SUM(J1541:J1543)</f>
        <v>-2400000</v>
      </c>
      <c r="K1540" s="144"/>
      <c r="L1540" s="170">
        <f t="shared" ref="L1540" si="799">SUM(L1541:L1543)</f>
        <v>0</v>
      </c>
      <c r="M1540" s="342"/>
      <c r="N1540" s="343"/>
      <c r="O1540" s="344"/>
    </row>
    <row r="1541" spans="2:15">
      <c r="B1541" s="69"/>
      <c r="C1541" s="200"/>
      <c r="D1541" s="487"/>
      <c r="E1541" s="488"/>
      <c r="F1541" s="197">
        <v>60000</v>
      </c>
      <c r="G1541" s="198">
        <v>20</v>
      </c>
      <c r="H1541" s="199">
        <v>2</v>
      </c>
      <c r="I1541" s="165">
        <f t="shared" ref="I1541:I1542" si="800">F1541*G1541*H1541</f>
        <v>2400000</v>
      </c>
      <c r="J1541" s="165">
        <f>L1541-I1541</f>
        <v>-2400000</v>
      </c>
      <c r="K1541" s="165"/>
      <c r="L1541" s="177">
        <f>M1541*N1541*O1541</f>
        <v>0</v>
      </c>
      <c r="M1541" s="336"/>
      <c r="N1541" s="337"/>
      <c r="O1541" s="338"/>
    </row>
    <row r="1542" spans="2:15">
      <c r="B1542" s="69"/>
      <c r="C1542" s="201"/>
      <c r="D1542" s="465"/>
      <c r="E1542" s="484"/>
      <c r="F1542" s="185"/>
      <c r="G1542" s="186"/>
      <c r="H1542" s="187"/>
      <c r="I1542" s="142">
        <f t="shared" si="800"/>
        <v>0</v>
      </c>
      <c r="J1542" s="142">
        <f>L1542-I1542</f>
        <v>0</v>
      </c>
      <c r="K1542" s="142"/>
      <c r="L1542" s="177">
        <f t="shared" ref="L1542:L1543" si="801">M1542*N1542*O1542</f>
        <v>0</v>
      </c>
      <c r="M1542" s="318"/>
      <c r="N1542" s="319"/>
      <c r="O1542" s="320"/>
    </row>
    <row r="1543" spans="2:15" ht="14.25" thickBot="1">
      <c r="B1543" s="71"/>
      <c r="C1543" s="202"/>
      <c r="D1543" s="480"/>
      <c r="E1543" s="485"/>
      <c r="F1543" s="188"/>
      <c r="G1543" s="189"/>
      <c r="H1543" s="190"/>
      <c r="I1543" s="143">
        <f>F1543*G1543*H1543</f>
        <v>0</v>
      </c>
      <c r="J1543" s="143">
        <f>L1543-I1543</f>
        <v>0</v>
      </c>
      <c r="K1543" s="143"/>
      <c r="L1543" s="177">
        <f t="shared" si="801"/>
        <v>0</v>
      </c>
      <c r="M1543" s="321"/>
      <c r="N1543" s="322"/>
      <c r="O1543" s="323"/>
    </row>
    <row r="1544" spans="2:15">
      <c r="B1544" s="105" t="s">
        <v>29</v>
      </c>
      <c r="C1544" s="107" t="s">
        <v>13</v>
      </c>
      <c r="D1544" s="478" t="s">
        <v>29</v>
      </c>
      <c r="E1544" s="486"/>
      <c r="F1544" s="147"/>
      <c r="G1544" s="148"/>
      <c r="H1544" s="149"/>
      <c r="I1544" s="147">
        <f t="shared" ref="I1544" si="802">SUM(I1545:I1547)</f>
        <v>800000</v>
      </c>
      <c r="J1544" s="147">
        <f>SUM(J1545:J1547)</f>
        <v>-800000</v>
      </c>
      <c r="K1544" s="147"/>
      <c r="L1544" s="171">
        <f t="shared" ref="L1544" si="803">SUM(L1545:L1547)</f>
        <v>0</v>
      </c>
      <c r="M1544" s="315"/>
      <c r="N1544" s="316"/>
      <c r="O1544" s="317">
        <f>I1500</f>
        <v>2</v>
      </c>
    </row>
    <row r="1545" spans="2:15">
      <c r="B1545" s="69"/>
      <c r="C1545" s="70" t="s">
        <v>63</v>
      </c>
      <c r="D1545" s="465"/>
      <c r="E1545" s="484"/>
      <c r="F1545" s="185">
        <v>20000</v>
      </c>
      <c r="G1545" s="186">
        <v>20</v>
      </c>
      <c r="H1545" s="187">
        <v>2</v>
      </c>
      <c r="I1545" s="142">
        <f t="shared" ref="I1545:I1547" si="804">F1545*G1545*H1545</f>
        <v>800000</v>
      </c>
      <c r="J1545" s="142">
        <f>L1545-I1545</f>
        <v>-800000</v>
      </c>
      <c r="K1545" s="142"/>
      <c r="L1545" s="172">
        <f>M1545*N1545*O1545</f>
        <v>0</v>
      </c>
      <c r="M1545" s="318"/>
      <c r="N1545" s="319">
        <f>H1500</f>
        <v>20</v>
      </c>
      <c r="O1545" s="320">
        <f>I1500</f>
        <v>2</v>
      </c>
    </row>
    <row r="1546" spans="2:15">
      <c r="B1546" s="69"/>
      <c r="C1546" s="70" t="s">
        <v>64</v>
      </c>
      <c r="D1546" s="465"/>
      <c r="E1546" s="484"/>
      <c r="F1546" s="185"/>
      <c r="G1546" s="186"/>
      <c r="H1546" s="187"/>
      <c r="I1546" s="142">
        <f t="shared" si="804"/>
        <v>0</v>
      </c>
      <c r="J1546" s="142">
        <f>L1546-I1546</f>
        <v>0</v>
      </c>
      <c r="K1546" s="142"/>
      <c r="L1546" s="172">
        <f t="shared" ref="L1546:L1547" si="805">M1546*N1546*O1546</f>
        <v>0</v>
      </c>
      <c r="M1546" s="318"/>
      <c r="N1546" s="319"/>
      <c r="O1546" s="320"/>
    </row>
    <row r="1547" spans="2:15" ht="14.25" thickBot="1">
      <c r="B1547" s="71"/>
      <c r="C1547" s="72"/>
      <c r="D1547" s="480"/>
      <c r="E1547" s="485"/>
      <c r="F1547" s="188"/>
      <c r="G1547" s="189"/>
      <c r="H1547" s="190"/>
      <c r="I1547" s="143">
        <f t="shared" si="804"/>
        <v>0</v>
      </c>
      <c r="J1547" s="143">
        <f>L1547-I1547</f>
        <v>0</v>
      </c>
      <c r="K1547" s="143"/>
      <c r="L1547" s="172">
        <f t="shared" si="805"/>
        <v>0</v>
      </c>
      <c r="M1547" s="321"/>
      <c r="N1547" s="322"/>
      <c r="O1547" s="323"/>
    </row>
    <row r="1548" spans="2:15">
      <c r="B1548" s="129" t="s">
        <v>65</v>
      </c>
      <c r="C1548" s="106" t="s">
        <v>13</v>
      </c>
      <c r="D1548" s="506"/>
      <c r="E1548" s="507"/>
      <c r="F1548" s="144"/>
      <c r="G1548" s="145"/>
      <c r="H1548" s="146"/>
      <c r="I1548" s="144">
        <f t="shared" ref="I1548" si="806">SUM(I1549:I1551)</f>
        <v>120000</v>
      </c>
      <c r="J1548" s="144">
        <f>SUM(J1549:J1551)</f>
        <v>-120000</v>
      </c>
      <c r="K1548" s="144"/>
      <c r="L1548" s="170">
        <f t="shared" ref="L1548" si="807">SUM(L1549:L1551)</f>
        <v>0</v>
      </c>
      <c r="M1548" s="342"/>
      <c r="N1548" s="343"/>
      <c r="O1548" s="344"/>
    </row>
    <row r="1549" spans="2:15">
      <c r="B1549" s="69"/>
      <c r="C1549" s="211" t="s">
        <v>416</v>
      </c>
      <c r="D1549" s="487"/>
      <c r="E1549" s="488"/>
      <c r="F1549" s="197">
        <v>3000</v>
      </c>
      <c r="G1549" s="198">
        <v>20</v>
      </c>
      <c r="H1549" s="199">
        <v>2</v>
      </c>
      <c r="I1549" s="165">
        <f t="shared" ref="I1549:I1551" si="808">F1549*G1549*H1549</f>
        <v>120000</v>
      </c>
      <c r="J1549" s="165">
        <f>L1549-I1549</f>
        <v>-120000</v>
      </c>
      <c r="K1549" s="165"/>
      <c r="L1549" s="177">
        <f>M1549*N1549*O1549</f>
        <v>0</v>
      </c>
      <c r="M1549" s="336"/>
      <c r="N1549" s="337">
        <f>H1500</f>
        <v>20</v>
      </c>
      <c r="O1549" s="338">
        <f>I1500</f>
        <v>2</v>
      </c>
    </row>
    <row r="1550" spans="2:15">
      <c r="B1550" s="69"/>
      <c r="C1550" s="70" t="s">
        <v>34</v>
      </c>
      <c r="D1550" s="465"/>
      <c r="E1550" s="484"/>
      <c r="F1550" s="185"/>
      <c r="G1550" s="186"/>
      <c r="H1550" s="187"/>
      <c r="I1550" s="142">
        <f t="shared" si="808"/>
        <v>0</v>
      </c>
      <c r="J1550" s="142">
        <f>L1550-I1550</f>
        <v>0</v>
      </c>
      <c r="K1550" s="142"/>
      <c r="L1550" s="177">
        <f t="shared" ref="L1550:L1551" si="809">M1550*N1550*O1550</f>
        <v>0</v>
      </c>
      <c r="M1550" s="336"/>
      <c r="N1550" s="319">
        <f>H1500</f>
        <v>20</v>
      </c>
      <c r="O1550" s="320">
        <f>I1500</f>
        <v>2</v>
      </c>
    </row>
    <row r="1551" spans="2:15" ht="14.25" thickBot="1">
      <c r="B1551" s="71"/>
      <c r="C1551" s="72"/>
      <c r="D1551" s="480"/>
      <c r="E1551" s="485"/>
      <c r="F1551" s="188"/>
      <c r="G1551" s="189"/>
      <c r="H1551" s="190"/>
      <c r="I1551" s="143">
        <f t="shared" si="808"/>
        <v>0</v>
      </c>
      <c r="J1551" s="143">
        <f>L1551-I1551</f>
        <v>0</v>
      </c>
      <c r="K1551" s="143"/>
      <c r="L1551" s="177">
        <f t="shared" si="809"/>
        <v>0</v>
      </c>
      <c r="M1551" s="321"/>
      <c r="N1551" s="322"/>
      <c r="O1551" s="323"/>
    </row>
    <row r="1552" spans="2:15">
      <c r="B1552" s="105" t="s">
        <v>66</v>
      </c>
      <c r="C1552" s="107" t="s">
        <v>13</v>
      </c>
      <c r="D1552" s="482">
        <f>I1552/(I1513+I1514+I1517+I1521+I1530+I1539+I1540+I1544+I1548)</f>
        <v>7.0198660963659287E-2</v>
      </c>
      <c r="E1552" s="483"/>
      <c r="F1552" s="147"/>
      <c r="G1552" s="148"/>
      <c r="H1552" s="149"/>
      <c r="I1552" s="147">
        <f t="shared" ref="I1552" si="810">SUM(I1553:I1555)</f>
        <v>1126000</v>
      </c>
      <c r="J1552" s="147">
        <f>SUM(J1553:J1555)</f>
        <v>-1126000</v>
      </c>
      <c r="K1552" s="147"/>
      <c r="L1552" s="171">
        <f t="shared" ref="L1552" si="811">SUM(L1553:L1555)</f>
        <v>0</v>
      </c>
      <c r="M1552" s="315"/>
      <c r="N1552" s="316"/>
      <c r="O1552" s="317"/>
    </row>
    <row r="1553" spans="1:15" ht="16.5" customHeight="1">
      <c r="B1553" s="496" t="s">
        <v>79</v>
      </c>
      <c r="C1553" s="70" t="s">
        <v>27</v>
      </c>
      <c r="D1553" s="465"/>
      <c r="E1553" s="484"/>
      <c r="F1553" s="185">
        <v>33000</v>
      </c>
      <c r="G1553" s="186">
        <v>1</v>
      </c>
      <c r="H1553" s="187">
        <v>2</v>
      </c>
      <c r="I1553" s="142">
        <f t="shared" ref="I1553:I1555" si="812">F1553*G1553*H1553</f>
        <v>66000</v>
      </c>
      <c r="J1553" s="142">
        <f>L1553-I1553</f>
        <v>-66000</v>
      </c>
      <c r="K1553" s="142"/>
      <c r="L1553" s="172">
        <f>M1553*N1553*O1553</f>
        <v>0</v>
      </c>
      <c r="M1553" s="318"/>
      <c r="N1553" s="319">
        <f>H1500</f>
        <v>20</v>
      </c>
      <c r="O1553" s="320">
        <f>I1500</f>
        <v>2</v>
      </c>
    </row>
    <row r="1554" spans="1:15">
      <c r="B1554" s="496"/>
      <c r="C1554" s="70" t="s">
        <v>30</v>
      </c>
      <c r="D1554" s="465"/>
      <c r="E1554" s="484"/>
      <c r="F1554" s="185">
        <v>30000</v>
      </c>
      <c r="G1554" s="186">
        <v>1</v>
      </c>
      <c r="H1554" s="187">
        <v>2</v>
      </c>
      <c r="I1554" s="142">
        <f t="shared" si="812"/>
        <v>60000</v>
      </c>
      <c r="J1554" s="142">
        <f>L1554-I1554</f>
        <v>-60000</v>
      </c>
      <c r="K1554" s="142"/>
      <c r="L1554" s="172">
        <f t="shared" ref="L1554:L1555" si="813">M1554*N1554*O1554</f>
        <v>0</v>
      </c>
      <c r="M1554" s="318"/>
      <c r="N1554" s="319">
        <f>H1500</f>
        <v>20</v>
      </c>
      <c r="O1554" s="320">
        <f>I1500</f>
        <v>2</v>
      </c>
    </row>
    <row r="1555" spans="1:15" ht="19.5" customHeight="1" thickBot="1">
      <c r="B1555" s="497"/>
      <c r="C1555" s="72" t="s">
        <v>33</v>
      </c>
      <c r="D1555" s="480"/>
      <c r="E1555" s="485"/>
      <c r="F1555" s="188">
        <v>500000</v>
      </c>
      <c r="G1555" s="189">
        <v>1</v>
      </c>
      <c r="H1555" s="190">
        <v>2</v>
      </c>
      <c r="I1555" s="143">
        <f t="shared" si="812"/>
        <v>1000000</v>
      </c>
      <c r="J1555" s="143">
        <f>L1555-I1555</f>
        <v>-1000000</v>
      </c>
      <c r="K1555" s="143"/>
      <c r="L1555" s="172">
        <f t="shared" si="813"/>
        <v>0</v>
      </c>
      <c r="M1555" s="321"/>
      <c r="N1555" s="322"/>
      <c r="O1555" s="323"/>
    </row>
    <row r="1556" spans="1:15" ht="18" customHeight="1">
      <c r="B1556" s="124" t="s">
        <v>412</v>
      </c>
      <c r="C1556" s="125" t="s">
        <v>23</v>
      </c>
      <c r="D1556" s="510"/>
      <c r="E1556" s="511"/>
      <c r="F1556" s="126"/>
      <c r="G1556" s="127"/>
      <c r="H1556" s="128"/>
      <c r="I1556" s="126">
        <f>SUM(I1557:I1560)</f>
        <v>1300000</v>
      </c>
      <c r="J1556" s="126">
        <f>SUM(J1557:J1560)</f>
        <v>-1300000</v>
      </c>
      <c r="K1556" s="126"/>
      <c r="L1556" s="178">
        <f>SUM(L1557:L1560)</f>
        <v>0</v>
      </c>
      <c r="M1556" s="345"/>
      <c r="N1556" s="346"/>
      <c r="O1556" s="347"/>
    </row>
    <row r="1557" spans="1:15">
      <c r="A1557" t="str">
        <f>B1500&amp;"식비"</f>
        <v>24식비</v>
      </c>
      <c r="B1557" s="111"/>
      <c r="C1557" s="110" t="s">
        <v>67</v>
      </c>
      <c r="D1557" s="487"/>
      <c r="E1557" s="488"/>
      <c r="F1557" s="197">
        <v>15000</v>
      </c>
      <c r="G1557" s="198">
        <v>20</v>
      </c>
      <c r="H1557" s="199">
        <v>2</v>
      </c>
      <c r="I1557" s="161">
        <f t="shared" ref="I1557:I1560" si="814">F1557*G1557*H1557</f>
        <v>600000</v>
      </c>
      <c r="J1557" s="161">
        <f>L1557-I1557</f>
        <v>-600000</v>
      </c>
      <c r="K1557" s="161"/>
      <c r="L1557" s="175">
        <f>M1557*N1557*O1557</f>
        <v>0</v>
      </c>
      <c r="M1557" s="336"/>
      <c r="N1557" s="337">
        <f>H1500</f>
        <v>20</v>
      </c>
      <c r="O1557" s="338">
        <f>I1500</f>
        <v>2</v>
      </c>
    </row>
    <row r="1558" spans="1:15">
      <c r="A1558" t="str">
        <f>B1500&amp;"숙박비"</f>
        <v>24숙박비</v>
      </c>
      <c r="B1558" s="111"/>
      <c r="C1558" s="112" t="s">
        <v>80</v>
      </c>
      <c r="D1558" s="465"/>
      <c r="E1558" s="484"/>
      <c r="F1558" s="191"/>
      <c r="G1558" s="192"/>
      <c r="H1558" s="193"/>
      <c r="I1558" s="166">
        <f t="shared" si="814"/>
        <v>0</v>
      </c>
      <c r="J1558" s="166">
        <f>L1558-I1558</f>
        <v>0</v>
      </c>
      <c r="K1558" s="166"/>
      <c r="L1558" s="175">
        <f t="shared" ref="L1558:L1560" si="815">M1558*N1558*O1558</f>
        <v>0</v>
      </c>
      <c r="M1558" s="324"/>
      <c r="N1558" s="325"/>
      <c r="O1558" s="326"/>
    </row>
    <row r="1559" spans="1:15">
      <c r="A1559" t="str">
        <f>B1500&amp;"수당"</f>
        <v>24수당</v>
      </c>
      <c r="B1559" s="111"/>
      <c r="C1559" s="112" t="s">
        <v>20</v>
      </c>
      <c r="D1559" s="203"/>
      <c r="E1559" s="204"/>
      <c r="F1559" s="191">
        <v>300000</v>
      </c>
      <c r="G1559" s="192">
        <v>1</v>
      </c>
      <c r="H1559" s="193">
        <v>1</v>
      </c>
      <c r="I1559" s="166">
        <f t="shared" si="814"/>
        <v>300000</v>
      </c>
      <c r="J1559" s="166">
        <f>L1559-I1559</f>
        <v>-300000</v>
      </c>
      <c r="K1559" s="166"/>
      <c r="L1559" s="175">
        <f t="shared" si="815"/>
        <v>0</v>
      </c>
      <c r="M1559" s="324"/>
      <c r="N1559" s="325"/>
      <c r="O1559" s="326"/>
    </row>
    <row r="1560" spans="1:15" ht="14.25" thickBot="1">
      <c r="A1560" t="str">
        <f>B1500&amp;"임금"</f>
        <v>24임금</v>
      </c>
      <c r="B1560" s="113"/>
      <c r="C1560" s="114" t="s">
        <v>81</v>
      </c>
      <c r="D1560" s="480"/>
      <c r="E1560" s="485"/>
      <c r="F1560" s="188">
        <v>400000</v>
      </c>
      <c r="G1560" s="189">
        <v>1</v>
      </c>
      <c r="H1560" s="190">
        <v>1</v>
      </c>
      <c r="I1560" s="167">
        <f t="shared" si="814"/>
        <v>400000</v>
      </c>
      <c r="J1560" s="167">
        <f>L1560-I1560</f>
        <v>-400000</v>
      </c>
      <c r="K1560" s="167"/>
      <c r="L1560" s="179">
        <f t="shared" si="815"/>
        <v>0</v>
      </c>
      <c r="M1560" s="321"/>
      <c r="N1560" s="322">
        <f>H1500</f>
        <v>20</v>
      </c>
      <c r="O1560" s="323">
        <f>I1500</f>
        <v>2</v>
      </c>
    </row>
    <row r="1561" spans="1:15" ht="37.9" customHeight="1">
      <c r="B1561" s="362" t="s">
        <v>533</v>
      </c>
      <c r="C1561" s="363" t="s">
        <v>532</v>
      </c>
      <c r="D1561" s="362"/>
      <c r="E1561" s="362" t="s">
        <v>529</v>
      </c>
      <c r="F1561" s="362"/>
      <c r="G1561" s="362" t="s">
        <v>528</v>
      </c>
      <c r="H1561" s="362"/>
      <c r="I1561" s="362" t="s">
        <v>534</v>
      </c>
      <c r="J1561" s="362"/>
      <c r="K1561" s="362" t="s">
        <v>535</v>
      </c>
      <c r="L1561" s="362"/>
    </row>
    <row r="1562" spans="1:15" ht="37.9" customHeight="1">
      <c r="B1562" s="362" t="s">
        <v>533</v>
      </c>
      <c r="C1562" s="363" t="s">
        <v>532</v>
      </c>
      <c r="D1562" s="362"/>
      <c r="E1562" s="362" t="s">
        <v>529</v>
      </c>
      <c r="F1562" s="362"/>
      <c r="G1562" s="362" t="s">
        <v>528</v>
      </c>
      <c r="H1562" s="362"/>
      <c r="I1562" s="362" t="s">
        <v>534</v>
      </c>
      <c r="J1562" s="362"/>
      <c r="K1562" s="362" t="s">
        <v>535</v>
      </c>
      <c r="L1562" s="362"/>
    </row>
    <row r="1563" spans="1:15" ht="37.9" customHeight="1" thickBot="1">
      <c r="B1563" s="362" t="s">
        <v>533</v>
      </c>
      <c r="C1563" s="363" t="s">
        <v>532</v>
      </c>
      <c r="D1563" s="362"/>
      <c r="E1563" s="362"/>
      <c r="F1563" s="362"/>
      <c r="G1563" s="362"/>
      <c r="H1563" s="362"/>
      <c r="I1563" s="362"/>
      <c r="J1563" s="362"/>
      <c r="K1563" s="362"/>
    </row>
    <row r="1564" spans="1:15" ht="33.75" customHeight="1">
      <c r="B1564" s="123" t="s">
        <v>68</v>
      </c>
      <c r="C1564" s="515" t="s">
        <v>42</v>
      </c>
      <c r="D1564" s="515"/>
      <c r="E1564" s="96" t="s">
        <v>409</v>
      </c>
      <c r="F1564" s="96" t="s">
        <v>43</v>
      </c>
      <c r="G1564" s="96" t="s">
        <v>44</v>
      </c>
      <c r="H1564" s="96" t="s">
        <v>45</v>
      </c>
      <c r="I1564" s="96" t="s">
        <v>46</v>
      </c>
      <c r="J1564" s="96" t="s">
        <v>47</v>
      </c>
      <c r="K1564" s="135"/>
      <c r="L1564" s="65"/>
    </row>
    <row r="1565" spans="1:15" ht="24.75" customHeight="1" thickBot="1">
      <c r="B1565" s="288">
        <f>B1500+1</f>
        <v>25</v>
      </c>
      <c r="C1565" s="516" t="s">
        <v>419</v>
      </c>
      <c r="D1565" s="516"/>
      <c r="E1565" s="141" t="s">
        <v>410</v>
      </c>
      <c r="F1565" s="141">
        <v>3</v>
      </c>
      <c r="G1565" s="215">
        <v>30</v>
      </c>
      <c r="H1565" s="141">
        <v>20</v>
      </c>
      <c r="I1565" s="141">
        <v>2</v>
      </c>
      <c r="J1565" s="104">
        <f>H1565*I1565</f>
        <v>40</v>
      </c>
      <c r="K1565" s="136"/>
      <c r="L1565" s="66"/>
    </row>
    <row r="1566" spans="1:15" ht="14.25" thickBot="1">
      <c r="B1566" s="64"/>
      <c r="C1566" s="64"/>
      <c r="D1566" s="64"/>
      <c r="E1566" s="64"/>
      <c r="F1566" s="64"/>
      <c r="G1566" s="64"/>
      <c r="H1566" s="64"/>
      <c r="I1566" s="64"/>
      <c r="J1566" s="64"/>
      <c r="K1566" s="137"/>
      <c r="L1566" s="64"/>
    </row>
    <row r="1567" spans="1:15" ht="18.75" customHeight="1">
      <c r="B1567" s="504" t="s">
        <v>78</v>
      </c>
      <c r="C1567" s="505"/>
      <c r="D1567" s="505"/>
      <c r="E1567" s="463" t="s">
        <v>404</v>
      </c>
      <c r="F1567" s="505"/>
      <c r="G1567" s="498" t="s">
        <v>82</v>
      </c>
      <c r="H1567" s="463" t="s">
        <v>405</v>
      </c>
      <c r="I1567" s="463" t="s">
        <v>406</v>
      </c>
      <c r="J1567" s="459" t="s">
        <v>403</v>
      </c>
      <c r="K1567" s="138"/>
      <c r="L1567" s="64"/>
    </row>
    <row r="1568" spans="1:15" ht="47.25" customHeight="1">
      <c r="B1568" s="97" t="s">
        <v>22</v>
      </c>
      <c r="C1568" s="98" t="s">
        <v>23</v>
      </c>
      <c r="D1568" s="216" t="s">
        <v>420</v>
      </c>
      <c r="E1568" s="464"/>
      <c r="F1568" s="464"/>
      <c r="G1568" s="499"/>
      <c r="H1568" s="464"/>
      <c r="I1568" s="464"/>
      <c r="J1568" s="460"/>
      <c r="K1568" s="139"/>
      <c r="L1568" s="64"/>
    </row>
    <row r="1569" spans="1:15" ht="18" customHeight="1">
      <c r="B1569" s="67" t="s">
        <v>23</v>
      </c>
      <c r="C1569" s="121">
        <f>SUM(C1570:C1571)</f>
        <v>0</v>
      </c>
      <c r="D1569" s="502">
        <f>ROUNDDOWN(C1570/G1565/J1565,0)</f>
        <v>0</v>
      </c>
      <c r="E1569" s="469" t="s">
        <v>438</v>
      </c>
      <c r="F1569" s="469"/>
      <c r="G1569" s="469">
        <v>6</v>
      </c>
      <c r="H1569" s="471">
        <v>190306</v>
      </c>
      <c r="I1569" s="474">
        <v>6850</v>
      </c>
      <c r="J1569" s="461">
        <f>D1569/I1569</f>
        <v>0</v>
      </c>
      <c r="K1569" s="140"/>
      <c r="L1569" s="64"/>
    </row>
    <row r="1570" spans="1:15" ht="18" customHeight="1">
      <c r="B1570" s="67" t="s">
        <v>415</v>
      </c>
      <c r="C1570" s="121">
        <f>L1577</f>
        <v>0</v>
      </c>
      <c r="D1570" s="502"/>
      <c r="E1570" s="469"/>
      <c r="F1570" s="469"/>
      <c r="G1570" s="469"/>
      <c r="H1570" s="472"/>
      <c r="I1570" s="474"/>
      <c r="J1570" s="461"/>
      <c r="K1570" s="140"/>
      <c r="L1570" s="64"/>
    </row>
    <row r="1571" spans="1:15" ht="18" customHeight="1" thickBot="1">
      <c r="B1571" s="68" t="s">
        <v>414</v>
      </c>
      <c r="C1571" s="122">
        <f>L1621</f>
        <v>0</v>
      </c>
      <c r="D1571" s="503"/>
      <c r="E1571" s="470"/>
      <c r="F1571" s="470"/>
      <c r="G1571" s="470"/>
      <c r="H1571" s="473"/>
      <c r="I1571" s="475"/>
      <c r="J1571" s="462"/>
      <c r="K1571" s="140"/>
      <c r="L1571" s="64"/>
    </row>
    <row r="1572" spans="1:15" ht="18" customHeight="1">
      <c r="B1572" s="180"/>
      <c r="C1572" s="205"/>
      <c r="D1572" s="206"/>
      <c r="E1572" s="181"/>
      <c r="F1572" s="181"/>
      <c r="G1572" s="181"/>
      <c r="H1572" s="183"/>
      <c r="I1572" s="184"/>
      <c r="J1572" s="207"/>
      <c r="K1572" s="182"/>
      <c r="L1572" s="64"/>
    </row>
    <row r="1573" spans="1:15" ht="14.25" thickBot="1">
      <c r="B1573" s="64"/>
      <c r="C1573" s="64"/>
      <c r="D1573" s="64"/>
      <c r="E1573" s="64"/>
      <c r="F1573" s="64"/>
      <c r="G1573" s="64"/>
      <c r="H1573" s="64"/>
      <c r="I1573" s="64"/>
      <c r="J1573" s="64"/>
      <c r="K1573" s="64"/>
      <c r="L1573" s="64"/>
    </row>
    <row r="1574" spans="1:15" ht="19.5" customHeight="1" thickBot="1">
      <c r="B1574" s="64"/>
      <c r="C1574" s="64"/>
      <c r="D1574" s="64"/>
      <c r="E1574" s="64"/>
      <c r="F1574" s="289" t="s">
        <v>74</v>
      </c>
      <c r="G1574" s="290"/>
      <c r="H1574" s="290"/>
      <c r="I1574" s="292"/>
      <c r="J1574" s="293" t="s">
        <v>35</v>
      </c>
      <c r="K1574" s="294"/>
      <c r="L1574" s="295" t="s">
        <v>76</v>
      </c>
      <c r="M1574" s="310"/>
      <c r="N1574" s="310"/>
      <c r="O1574" s="115"/>
    </row>
    <row r="1575" spans="1:15" ht="18.75" customHeight="1" thickBot="1">
      <c r="B1575" s="75" t="s">
        <v>31</v>
      </c>
      <c r="C1575" s="76" t="s">
        <v>50</v>
      </c>
      <c r="D1575" s="467" t="s">
        <v>51</v>
      </c>
      <c r="E1575" s="468"/>
      <c r="F1575" s="75" t="s">
        <v>52</v>
      </c>
      <c r="G1575" s="76" t="s">
        <v>53</v>
      </c>
      <c r="H1575" s="77" t="s">
        <v>21</v>
      </c>
      <c r="I1575" s="75" t="s">
        <v>48</v>
      </c>
      <c r="J1575" s="132" t="s">
        <v>407</v>
      </c>
      <c r="K1575" s="296" t="s">
        <v>408</v>
      </c>
      <c r="L1575" s="295" t="s">
        <v>48</v>
      </c>
      <c r="M1575" s="295" t="s">
        <v>52</v>
      </c>
      <c r="N1575" s="295" t="s">
        <v>53</v>
      </c>
      <c r="O1575" s="295" t="s">
        <v>21</v>
      </c>
    </row>
    <row r="1576" spans="1:15" ht="21" customHeight="1" thickBot="1">
      <c r="B1576" s="78" t="s">
        <v>23</v>
      </c>
      <c r="C1576" s="79"/>
      <c r="D1576" s="467"/>
      <c r="E1576" s="468"/>
      <c r="F1576" s="80"/>
      <c r="G1576" s="81"/>
      <c r="H1576" s="82"/>
      <c r="I1576" s="83">
        <f>I1577+I1621</f>
        <v>18466192</v>
      </c>
      <c r="J1576" s="133"/>
      <c r="K1576" s="133"/>
      <c r="L1576" s="168">
        <f>L1577+L1621</f>
        <v>0</v>
      </c>
      <c r="M1576" s="80"/>
      <c r="N1576" s="81"/>
      <c r="O1576" s="82"/>
    </row>
    <row r="1577" spans="1:15" ht="21.75" customHeight="1" thickBot="1">
      <c r="A1577" t="str">
        <f>B1565&amp;"훈련비"</f>
        <v>25훈련비</v>
      </c>
      <c r="B1577" s="99" t="s">
        <v>413</v>
      </c>
      <c r="C1577" s="100" t="s">
        <v>23</v>
      </c>
      <c r="D1577" s="500"/>
      <c r="E1577" s="501"/>
      <c r="F1577" s="101"/>
      <c r="G1577" s="102"/>
      <c r="H1577" s="103"/>
      <c r="I1577" s="101">
        <f>I1578+I1579+I1582+I1586+I1595+I1604+I1605+I1609+I1613+I1617</f>
        <v>17166192</v>
      </c>
      <c r="J1577" s="101">
        <f>J1578+J1579+J1582+J1586+J1595+J1604+J1605+J1609+J1613+J1617</f>
        <v>-17166192</v>
      </c>
      <c r="K1577" s="101"/>
      <c r="L1577" s="169">
        <f>L1578+L1579+L1582+L1586+L1595+L1604+L1605+L1609+L1613+L1617</f>
        <v>0</v>
      </c>
      <c r="M1577" s="101"/>
      <c r="N1577" s="102"/>
      <c r="O1577" s="311"/>
    </row>
    <row r="1578" spans="1:15" ht="14.25" thickBot="1">
      <c r="B1578" s="105" t="s">
        <v>54</v>
      </c>
      <c r="C1578" s="106" t="s">
        <v>13</v>
      </c>
      <c r="D1578" s="476" t="s">
        <v>54</v>
      </c>
      <c r="E1578" s="477"/>
      <c r="F1578" s="280">
        <v>12506</v>
      </c>
      <c r="G1578" s="281">
        <v>16</v>
      </c>
      <c r="H1578" s="282">
        <v>2</v>
      </c>
      <c r="I1578" s="144">
        <f>F1578*G1578*H1578</f>
        <v>400192</v>
      </c>
      <c r="J1578" s="144">
        <f>L1578-I1578</f>
        <v>-400192</v>
      </c>
      <c r="K1578" s="144"/>
      <c r="L1578" s="170">
        <f>M1578*N1578*O1578</f>
        <v>0</v>
      </c>
      <c r="M1578" s="312"/>
      <c r="N1578" s="313">
        <v>30</v>
      </c>
      <c r="O1578" s="314">
        <f>I1565</f>
        <v>2</v>
      </c>
    </row>
    <row r="1579" spans="1:15">
      <c r="B1579" s="105" t="s">
        <v>55</v>
      </c>
      <c r="C1579" s="107" t="s">
        <v>13</v>
      </c>
      <c r="D1579" s="478"/>
      <c r="E1579" s="479"/>
      <c r="F1579" s="147"/>
      <c r="G1579" s="148"/>
      <c r="H1579" s="149"/>
      <c r="I1579" s="147">
        <f t="shared" ref="I1579" si="816">SUM(I1580:I1581)</f>
        <v>0</v>
      </c>
      <c r="J1579" s="147">
        <f>SUM(J1580:J1581)</f>
        <v>0</v>
      </c>
      <c r="K1579" s="147"/>
      <c r="L1579" s="171">
        <f t="shared" ref="L1579" si="817">SUM(L1580:L1581)</f>
        <v>0</v>
      </c>
      <c r="M1579" s="315"/>
      <c r="N1579" s="316"/>
      <c r="O1579" s="317"/>
    </row>
    <row r="1580" spans="1:15">
      <c r="B1580" s="69"/>
      <c r="C1580" s="70" t="s">
        <v>56</v>
      </c>
      <c r="D1580" s="465"/>
      <c r="E1580" s="466"/>
      <c r="F1580" s="185"/>
      <c r="G1580" s="186"/>
      <c r="H1580" s="187"/>
      <c r="I1580" s="142">
        <f>F1580*G1580*H1580</f>
        <v>0</v>
      </c>
      <c r="J1580" s="142">
        <f>L1580-I1580</f>
        <v>0</v>
      </c>
      <c r="K1580" s="142"/>
      <c r="L1580" s="172">
        <f>M1580*N1580*O1580</f>
        <v>0</v>
      </c>
      <c r="M1580" s="318"/>
      <c r="N1580" s="319"/>
      <c r="O1580" s="320"/>
    </row>
    <row r="1581" spans="1:15" ht="14.25" thickBot="1">
      <c r="B1581" s="71"/>
      <c r="C1581" s="72"/>
      <c r="D1581" s="480"/>
      <c r="E1581" s="481"/>
      <c r="F1581" s="188"/>
      <c r="G1581" s="189"/>
      <c r="H1581" s="190"/>
      <c r="I1581" s="143">
        <f>F1581*G1581*H1581</f>
        <v>0</v>
      </c>
      <c r="J1581" s="143">
        <f>L1581-I1581</f>
        <v>0</v>
      </c>
      <c r="K1581" s="143"/>
      <c r="L1581" s="172">
        <f>M1581*N1581*O1581</f>
        <v>0</v>
      </c>
      <c r="M1581" s="321"/>
      <c r="N1581" s="322"/>
      <c r="O1581" s="323"/>
    </row>
    <row r="1582" spans="1:15">
      <c r="B1582" s="105" t="s">
        <v>57</v>
      </c>
      <c r="C1582" s="107" t="s">
        <v>13</v>
      </c>
      <c r="D1582" s="478"/>
      <c r="E1582" s="479"/>
      <c r="F1582" s="147"/>
      <c r="G1582" s="148"/>
      <c r="H1582" s="149"/>
      <c r="I1582" s="147">
        <f t="shared" ref="I1582" si="818">SUM(I1583:I1585)</f>
        <v>1800000</v>
      </c>
      <c r="J1582" s="147">
        <f>SUM(J1583:J1585)</f>
        <v>-1800000</v>
      </c>
      <c r="K1582" s="147"/>
      <c r="L1582" s="171">
        <f t="shared" ref="L1582" si="819">SUM(L1583:L1585)</f>
        <v>0</v>
      </c>
      <c r="M1582" s="315"/>
      <c r="N1582" s="316"/>
      <c r="O1582" s="317"/>
    </row>
    <row r="1583" spans="1:15">
      <c r="B1583" s="69"/>
      <c r="C1583" s="70" t="s">
        <v>56</v>
      </c>
      <c r="D1583" s="465"/>
      <c r="E1583" s="466"/>
      <c r="F1583" s="185">
        <v>900000</v>
      </c>
      <c r="G1583" s="186">
        <v>1</v>
      </c>
      <c r="H1583" s="187">
        <v>2</v>
      </c>
      <c r="I1583" s="142">
        <f t="shared" ref="I1583:I1585" si="820">F1583*G1583*H1583</f>
        <v>1800000</v>
      </c>
      <c r="J1583" s="142">
        <f>L1583-I1583</f>
        <v>-1800000</v>
      </c>
      <c r="K1583" s="142"/>
      <c r="L1583" s="172">
        <f>M1583*N1583*O1583</f>
        <v>0</v>
      </c>
      <c r="M1583" s="318"/>
      <c r="N1583" s="319"/>
      <c r="O1583" s="320"/>
    </row>
    <row r="1584" spans="1:15">
      <c r="B1584" s="69"/>
      <c r="C1584" s="70"/>
      <c r="D1584" s="465"/>
      <c r="E1584" s="466"/>
      <c r="F1584" s="185"/>
      <c r="G1584" s="186"/>
      <c r="H1584" s="187"/>
      <c r="I1584" s="142">
        <f t="shared" si="820"/>
        <v>0</v>
      </c>
      <c r="J1584" s="142">
        <f>L1584-I1584</f>
        <v>0</v>
      </c>
      <c r="K1584" s="142"/>
      <c r="L1584" s="172">
        <f t="shared" ref="L1584:L1585" si="821">M1584*N1584*O1584</f>
        <v>0</v>
      </c>
      <c r="M1584" s="318"/>
      <c r="N1584" s="319"/>
      <c r="O1584" s="320"/>
    </row>
    <row r="1585" spans="2:15" ht="14.25" thickBot="1">
      <c r="B1585" s="71"/>
      <c r="C1585" s="72"/>
      <c r="D1585" s="480"/>
      <c r="E1585" s="481"/>
      <c r="F1585" s="191"/>
      <c r="G1585" s="192"/>
      <c r="H1585" s="193"/>
      <c r="I1585" s="143">
        <f t="shared" si="820"/>
        <v>0</v>
      </c>
      <c r="J1585" s="143">
        <f>L1585-I1585</f>
        <v>0</v>
      </c>
      <c r="K1585" s="143"/>
      <c r="L1585" s="172">
        <f t="shared" si="821"/>
        <v>0</v>
      </c>
      <c r="M1585" s="324"/>
      <c r="N1585" s="325"/>
      <c r="O1585" s="326"/>
    </row>
    <row r="1586" spans="2:15">
      <c r="B1586" s="105" t="s">
        <v>24</v>
      </c>
      <c r="C1586" s="108" t="s">
        <v>13</v>
      </c>
      <c r="D1586" s="506"/>
      <c r="E1586" s="512"/>
      <c r="F1586" s="151"/>
      <c r="G1586" s="152"/>
      <c r="H1586" s="153"/>
      <c r="I1586" s="151">
        <f>I1587+I1591</f>
        <v>10000000</v>
      </c>
      <c r="J1586" s="151">
        <f>J1587+J1591</f>
        <v>-10000000</v>
      </c>
      <c r="K1586" s="151"/>
      <c r="L1586" s="173">
        <f>L1587+L1591</f>
        <v>0</v>
      </c>
      <c r="M1586" s="327"/>
      <c r="N1586" s="328"/>
      <c r="O1586" s="329"/>
    </row>
    <row r="1587" spans="2:15">
      <c r="B1587" s="73" t="s">
        <v>58</v>
      </c>
      <c r="C1587" s="109" t="s">
        <v>13</v>
      </c>
      <c r="D1587" s="513"/>
      <c r="E1587" s="514"/>
      <c r="F1587" s="154"/>
      <c r="G1587" s="155"/>
      <c r="H1587" s="156"/>
      <c r="I1587" s="154">
        <f t="shared" ref="I1587" si="822">SUM(I1588:I1590)</f>
        <v>2000000</v>
      </c>
      <c r="J1587" s="154">
        <f>SUM(J1588:J1590)</f>
        <v>-2000000</v>
      </c>
      <c r="K1587" s="154"/>
      <c r="L1587" s="174">
        <f>SUM(L1588:L1590)</f>
        <v>0</v>
      </c>
      <c r="M1587" s="330"/>
      <c r="N1587" s="331"/>
      <c r="O1587" s="332"/>
    </row>
    <row r="1588" spans="2:15">
      <c r="B1588" s="69"/>
      <c r="C1588" s="194" t="s">
        <v>417</v>
      </c>
      <c r="D1588" s="465" t="s">
        <v>83</v>
      </c>
      <c r="E1588" s="466"/>
      <c r="F1588" s="185">
        <v>100000</v>
      </c>
      <c r="G1588" s="186">
        <v>10</v>
      </c>
      <c r="H1588" s="187">
        <v>2</v>
      </c>
      <c r="I1588" s="142">
        <f t="shared" ref="I1588:I1590" si="823">F1588*G1588*H1588</f>
        <v>2000000</v>
      </c>
      <c r="J1588" s="142">
        <f>L1588-I1588</f>
        <v>-2000000</v>
      </c>
      <c r="K1588" s="142"/>
      <c r="L1588" s="172">
        <f>M1588*N1588*O1588</f>
        <v>0</v>
      </c>
      <c r="M1588" s="318"/>
      <c r="N1588" s="319"/>
      <c r="O1588" s="320"/>
    </row>
    <row r="1589" spans="2:15">
      <c r="B1589" s="69"/>
      <c r="C1589" s="194" t="s">
        <v>59</v>
      </c>
      <c r="D1589" s="465" t="s">
        <v>84</v>
      </c>
      <c r="E1589" s="466"/>
      <c r="F1589" s="185"/>
      <c r="G1589" s="186"/>
      <c r="H1589" s="187"/>
      <c r="I1589" s="142">
        <f t="shared" si="823"/>
        <v>0</v>
      </c>
      <c r="J1589" s="142">
        <f>L1589-I1589</f>
        <v>0</v>
      </c>
      <c r="K1589" s="142"/>
      <c r="L1589" s="172">
        <f t="shared" ref="L1589:L1590" si="824">M1589*N1589*O1589</f>
        <v>0</v>
      </c>
      <c r="M1589" s="318"/>
      <c r="N1589" s="319"/>
      <c r="O1589" s="320"/>
    </row>
    <row r="1590" spans="2:15" ht="14.25" thickBot="1">
      <c r="B1590" s="74"/>
      <c r="C1590" s="195" t="s">
        <v>59</v>
      </c>
      <c r="D1590" s="517" t="s">
        <v>85</v>
      </c>
      <c r="E1590" s="518"/>
      <c r="F1590" s="191"/>
      <c r="G1590" s="192"/>
      <c r="H1590" s="193"/>
      <c r="I1590" s="157">
        <f t="shared" si="823"/>
        <v>0</v>
      </c>
      <c r="J1590" s="157">
        <f>L1590-I1590</f>
        <v>0</v>
      </c>
      <c r="K1590" s="157"/>
      <c r="L1590" s="172">
        <f t="shared" si="824"/>
        <v>0</v>
      </c>
      <c r="M1590" s="324"/>
      <c r="N1590" s="325"/>
      <c r="O1590" s="326"/>
    </row>
    <row r="1591" spans="2:15">
      <c r="B1591" s="69" t="s">
        <v>60</v>
      </c>
      <c r="C1591" s="110" t="s">
        <v>13</v>
      </c>
      <c r="D1591" s="513"/>
      <c r="E1591" s="514"/>
      <c r="F1591" s="158"/>
      <c r="G1591" s="159"/>
      <c r="H1591" s="160"/>
      <c r="I1591" s="161">
        <f t="shared" ref="I1591" si="825">SUM(I1592:I1594)</f>
        <v>8000000</v>
      </c>
      <c r="J1591" s="161">
        <f>SUM(J1592:J1594)</f>
        <v>-8000000</v>
      </c>
      <c r="K1591" s="161"/>
      <c r="L1591" s="175">
        <f>SUM(L1592:L1594)</f>
        <v>0</v>
      </c>
      <c r="M1591" s="330"/>
      <c r="N1591" s="331"/>
      <c r="O1591" s="332"/>
    </row>
    <row r="1592" spans="2:15">
      <c r="B1592" s="69"/>
      <c r="C1592" s="194" t="s">
        <v>418</v>
      </c>
      <c r="D1592" s="465" t="s">
        <v>83</v>
      </c>
      <c r="E1592" s="466"/>
      <c r="F1592" s="185">
        <v>200000</v>
      </c>
      <c r="G1592" s="186">
        <v>20</v>
      </c>
      <c r="H1592" s="187">
        <v>2</v>
      </c>
      <c r="I1592" s="142">
        <f t="shared" ref="I1592:I1594" si="826">F1592*G1592*H1592</f>
        <v>8000000</v>
      </c>
      <c r="J1592" s="142">
        <f>L1592-I1592</f>
        <v>-8000000</v>
      </c>
      <c r="K1592" s="142"/>
      <c r="L1592" s="172">
        <f>M1592*N1592*O1592</f>
        <v>0</v>
      </c>
      <c r="M1592" s="318"/>
      <c r="N1592" s="319">
        <f>G1565</f>
        <v>30</v>
      </c>
      <c r="O1592" s="320">
        <f>I1565</f>
        <v>2</v>
      </c>
    </row>
    <row r="1593" spans="2:15">
      <c r="B1593" s="69"/>
      <c r="C1593" s="194" t="s">
        <v>59</v>
      </c>
      <c r="D1593" s="465" t="s">
        <v>84</v>
      </c>
      <c r="E1593" s="466"/>
      <c r="F1593" s="185"/>
      <c r="G1593" s="186"/>
      <c r="H1593" s="187"/>
      <c r="I1593" s="142">
        <f t="shared" si="826"/>
        <v>0</v>
      </c>
      <c r="J1593" s="142"/>
      <c r="K1593" s="142"/>
      <c r="L1593" s="172">
        <f t="shared" ref="L1593:L1594" si="827">M1593*N1593*O1593</f>
        <v>0</v>
      </c>
      <c r="M1593" s="318"/>
      <c r="N1593" s="319">
        <f>G1565</f>
        <v>30</v>
      </c>
      <c r="O1593" s="320">
        <f>I1565</f>
        <v>2</v>
      </c>
    </row>
    <row r="1594" spans="2:15" ht="14.25" thickBot="1">
      <c r="B1594" s="71"/>
      <c r="C1594" s="196" t="s">
        <v>59</v>
      </c>
      <c r="D1594" s="517" t="s">
        <v>85</v>
      </c>
      <c r="E1594" s="518"/>
      <c r="F1594" s="185"/>
      <c r="G1594" s="186"/>
      <c r="H1594" s="187"/>
      <c r="I1594" s="143">
        <f t="shared" si="826"/>
        <v>0</v>
      </c>
      <c r="J1594" s="143">
        <f>L1594-I1594</f>
        <v>0</v>
      </c>
      <c r="K1594" s="143"/>
      <c r="L1594" s="172">
        <f t="shared" si="827"/>
        <v>0</v>
      </c>
      <c r="M1594" s="318"/>
      <c r="N1594" s="319"/>
      <c r="O1594" s="320"/>
    </row>
    <row r="1595" spans="2:15">
      <c r="B1595" s="105" t="s">
        <v>61</v>
      </c>
      <c r="C1595" s="108" t="s">
        <v>13</v>
      </c>
      <c r="D1595" s="493"/>
      <c r="E1595" s="494"/>
      <c r="F1595" s="151"/>
      <c r="G1595" s="152"/>
      <c r="H1595" s="153"/>
      <c r="I1595" s="151">
        <f>I1596+I1600</f>
        <v>160000</v>
      </c>
      <c r="J1595" s="151">
        <f>J1596+J1600</f>
        <v>-160000</v>
      </c>
      <c r="K1595" s="151"/>
      <c r="L1595" s="173">
        <f>L1596+L1600</f>
        <v>0</v>
      </c>
      <c r="M1595" s="327"/>
      <c r="N1595" s="328"/>
      <c r="O1595" s="329"/>
    </row>
    <row r="1596" spans="2:15">
      <c r="B1596" s="130" t="s">
        <v>25</v>
      </c>
      <c r="C1596" s="131" t="s">
        <v>13</v>
      </c>
      <c r="D1596" s="489"/>
      <c r="E1596" s="490"/>
      <c r="F1596" s="162"/>
      <c r="G1596" s="163"/>
      <c r="H1596" s="164"/>
      <c r="I1596" s="162">
        <f>SUM(I1597:I1599)</f>
        <v>160000</v>
      </c>
      <c r="J1596" s="162">
        <f>SUM(J1597:J1599)</f>
        <v>-160000</v>
      </c>
      <c r="K1596" s="162"/>
      <c r="L1596" s="176">
        <f>SUM(L1597:L1599)</f>
        <v>0</v>
      </c>
      <c r="M1596" s="333"/>
      <c r="N1596" s="334"/>
      <c r="O1596" s="335"/>
    </row>
    <row r="1597" spans="2:15">
      <c r="B1597" s="69"/>
      <c r="C1597" s="214" t="s">
        <v>417</v>
      </c>
      <c r="D1597" s="487"/>
      <c r="E1597" s="488"/>
      <c r="F1597" s="197">
        <v>80000</v>
      </c>
      <c r="G1597" s="198">
        <v>1</v>
      </c>
      <c r="H1597" s="199">
        <v>2</v>
      </c>
      <c r="I1597" s="165">
        <f t="shared" ref="I1597:I1599" si="828">F1597*G1597*H1597</f>
        <v>160000</v>
      </c>
      <c r="J1597" s="165">
        <f>L1597-I1597</f>
        <v>-160000</v>
      </c>
      <c r="K1597" s="165"/>
      <c r="L1597" s="177">
        <f>M1597*N1597*O1597</f>
        <v>0</v>
      </c>
      <c r="M1597" s="336"/>
      <c r="N1597" s="337"/>
      <c r="O1597" s="338"/>
    </row>
    <row r="1598" spans="2:15">
      <c r="B1598" s="69"/>
      <c r="C1598" s="212"/>
      <c r="D1598" s="465"/>
      <c r="E1598" s="484"/>
      <c r="F1598" s="185"/>
      <c r="G1598" s="186"/>
      <c r="H1598" s="187"/>
      <c r="I1598" s="142">
        <f t="shared" si="828"/>
        <v>0</v>
      </c>
      <c r="J1598" s="142">
        <f>L1598-I1598</f>
        <v>0</v>
      </c>
      <c r="K1598" s="142"/>
      <c r="L1598" s="177">
        <f t="shared" ref="L1598:L1599" si="829">M1598*N1598*O1598</f>
        <v>0</v>
      </c>
      <c r="M1598" s="318"/>
      <c r="N1598" s="319"/>
      <c r="O1598" s="320"/>
    </row>
    <row r="1599" spans="2:15">
      <c r="B1599" s="69"/>
      <c r="C1599" s="213"/>
      <c r="D1599" s="491"/>
      <c r="E1599" s="492"/>
      <c r="F1599" s="191"/>
      <c r="G1599" s="192"/>
      <c r="H1599" s="193"/>
      <c r="I1599" s="150">
        <f t="shared" si="828"/>
        <v>0</v>
      </c>
      <c r="J1599" s="150">
        <f>L1599-I1599</f>
        <v>0</v>
      </c>
      <c r="K1599" s="150"/>
      <c r="L1599" s="177">
        <f t="shared" si="829"/>
        <v>0</v>
      </c>
      <c r="M1599" s="324"/>
      <c r="N1599" s="325"/>
      <c r="O1599" s="326"/>
    </row>
    <row r="1600" spans="2:15">
      <c r="B1600" s="130" t="s">
        <v>62</v>
      </c>
      <c r="C1600" s="131" t="s">
        <v>13</v>
      </c>
      <c r="D1600" s="489"/>
      <c r="E1600" s="490"/>
      <c r="F1600" s="162"/>
      <c r="G1600" s="163"/>
      <c r="H1600" s="164"/>
      <c r="I1600" s="162">
        <f>SUM(I1601:I1603)</f>
        <v>0</v>
      </c>
      <c r="J1600" s="162">
        <f>SUM(J1601:J1603)</f>
        <v>0</v>
      </c>
      <c r="K1600" s="162"/>
      <c r="L1600" s="176">
        <f>SUM(L1601:L1603)</f>
        <v>0</v>
      </c>
      <c r="M1600" s="333"/>
      <c r="N1600" s="334"/>
      <c r="O1600" s="335"/>
    </row>
    <row r="1601" spans="2:15">
      <c r="B1601" s="69"/>
      <c r="C1601" s="200"/>
      <c r="D1601" s="487"/>
      <c r="E1601" s="488"/>
      <c r="F1601" s="197"/>
      <c r="G1601" s="198"/>
      <c r="H1601" s="199">
        <v>2</v>
      </c>
      <c r="I1601" s="165">
        <f>F1601*G1601*H1601</f>
        <v>0</v>
      </c>
      <c r="J1601" s="165">
        <f>L1601-I1601</f>
        <v>0</v>
      </c>
      <c r="K1601" s="165"/>
      <c r="L1601" s="177">
        <f>M1601*N1601*O1601</f>
        <v>0</v>
      </c>
      <c r="M1601" s="336"/>
      <c r="N1601" s="337"/>
      <c r="O1601" s="338"/>
    </row>
    <row r="1602" spans="2:15">
      <c r="B1602" s="69"/>
      <c r="C1602" s="201"/>
      <c r="D1602" s="465"/>
      <c r="E1602" s="484"/>
      <c r="F1602" s="185"/>
      <c r="G1602" s="186"/>
      <c r="H1602" s="187"/>
      <c r="I1602" s="142">
        <f t="shared" ref="I1602:I1603" si="830">F1602*G1602*H1602</f>
        <v>0</v>
      </c>
      <c r="J1602" s="142">
        <f>L1602-I1602</f>
        <v>0</v>
      </c>
      <c r="K1602" s="142"/>
      <c r="L1602" s="177">
        <f t="shared" ref="L1602:L1603" si="831">M1602*N1602*O1602</f>
        <v>0</v>
      </c>
      <c r="M1602" s="318"/>
      <c r="N1602" s="319"/>
      <c r="O1602" s="320"/>
    </row>
    <row r="1603" spans="2:15" ht="14.25" thickBot="1">
      <c r="B1603" s="71"/>
      <c r="C1603" s="202"/>
      <c r="D1603" s="480"/>
      <c r="E1603" s="485"/>
      <c r="F1603" s="188"/>
      <c r="G1603" s="189"/>
      <c r="H1603" s="190"/>
      <c r="I1603" s="143">
        <f t="shared" si="830"/>
        <v>0</v>
      </c>
      <c r="J1603" s="143">
        <f>L1603-I1603</f>
        <v>0</v>
      </c>
      <c r="K1603" s="143"/>
      <c r="L1603" s="177">
        <f t="shared" si="831"/>
        <v>0</v>
      </c>
      <c r="M1603" s="321"/>
      <c r="N1603" s="322"/>
      <c r="O1603" s="323"/>
    </row>
    <row r="1604" spans="2:15" ht="30.75" customHeight="1" thickBot="1">
      <c r="B1604" s="283" t="s">
        <v>504</v>
      </c>
      <c r="C1604" s="107" t="s">
        <v>13</v>
      </c>
      <c r="D1604" s="508" t="s">
        <v>26</v>
      </c>
      <c r="E1604" s="509"/>
      <c r="F1604" s="208">
        <v>9000</v>
      </c>
      <c r="G1604" s="209">
        <v>20</v>
      </c>
      <c r="H1604" s="210">
        <v>2</v>
      </c>
      <c r="I1604" s="147">
        <f>F1604*G1604*H1604</f>
        <v>360000</v>
      </c>
      <c r="J1604" s="147">
        <f>L1604-I1604</f>
        <v>-360000</v>
      </c>
      <c r="K1604" s="147"/>
      <c r="L1604" s="171">
        <f>M1604*N1604*O1604</f>
        <v>0</v>
      </c>
      <c r="M1604" s="339"/>
      <c r="N1604" s="340">
        <f>H1565</f>
        <v>20</v>
      </c>
      <c r="O1604" s="341">
        <f>I1565</f>
        <v>2</v>
      </c>
    </row>
    <row r="1605" spans="2:15">
      <c r="B1605" s="129" t="s">
        <v>28</v>
      </c>
      <c r="C1605" s="106" t="s">
        <v>13</v>
      </c>
      <c r="D1605" s="506"/>
      <c r="E1605" s="507"/>
      <c r="F1605" s="144"/>
      <c r="G1605" s="145"/>
      <c r="H1605" s="146"/>
      <c r="I1605" s="144">
        <f t="shared" ref="I1605" si="832">SUM(I1606:I1608)</f>
        <v>2400000</v>
      </c>
      <c r="J1605" s="144">
        <f>SUM(J1606:J1608)</f>
        <v>-2400000</v>
      </c>
      <c r="K1605" s="144"/>
      <c r="L1605" s="170">
        <f t="shared" ref="L1605" si="833">SUM(L1606:L1608)</f>
        <v>0</v>
      </c>
      <c r="M1605" s="342"/>
      <c r="N1605" s="343"/>
      <c r="O1605" s="344"/>
    </row>
    <row r="1606" spans="2:15">
      <c r="B1606" s="69"/>
      <c r="C1606" s="200"/>
      <c r="D1606" s="487"/>
      <c r="E1606" s="488"/>
      <c r="F1606" s="197">
        <v>60000</v>
      </c>
      <c r="G1606" s="198">
        <v>20</v>
      </c>
      <c r="H1606" s="199">
        <v>2</v>
      </c>
      <c r="I1606" s="165">
        <f t="shared" ref="I1606:I1607" si="834">F1606*G1606*H1606</f>
        <v>2400000</v>
      </c>
      <c r="J1606" s="165">
        <f>L1606-I1606</f>
        <v>-2400000</v>
      </c>
      <c r="K1606" s="165"/>
      <c r="L1606" s="177">
        <f>M1606*N1606*O1606</f>
        <v>0</v>
      </c>
      <c r="M1606" s="336"/>
      <c r="N1606" s="337"/>
      <c r="O1606" s="338"/>
    </row>
    <row r="1607" spans="2:15">
      <c r="B1607" s="69"/>
      <c r="C1607" s="201"/>
      <c r="D1607" s="465"/>
      <c r="E1607" s="484"/>
      <c r="F1607" s="185"/>
      <c r="G1607" s="186"/>
      <c r="H1607" s="187"/>
      <c r="I1607" s="142">
        <f t="shared" si="834"/>
        <v>0</v>
      </c>
      <c r="J1607" s="142">
        <f>L1607-I1607</f>
        <v>0</v>
      </c>
      <c r="K1607" s="142"/>
      <c r="L1607" s="177">
        <f t="shared" ref="L1607:L1608" si="835">M1607*N1607*O1607</f>
        <v>0</v>
      </c>
      <c r="M1607" s="318"/>
      <c r="N1607" s="319"/>
      <c r="O1607" s="320"/>
    </row>
    <row r="1608" spans="2:15" ht="14.25" thickBot="1">
      <c r="B1608" s="71"/>
      <c r="C1608" s="202"/>
      <c r="D1608" s="480"/>
      <c r="E1608" s="485"/>
      <c r="F1608" s="188"/>
      <c r="G1608" s="189"/>
      <c r="H1608" s="190"/>
      <c r="I1608" s="143">
        <f>F1608*G1608*H1608</f>
        <v>0</v>
      </c>
      <c r="J1608" s="143">
        <f>L1608-I1608</f>
        <v>0</v>
      </c>
      <c r="K1608" s="143"/>
      <c r="L1608" s="177">
        <f t="shared" si="835"/>
        <v>0</v>
      </c>
      <c r="M1608" s="321"/>
      <c r="N1608" s="322"/>
      <c r="O1608" s="323"/>
    </row>
    <row r="1609" spans="2:15">
      <c r="B1609" s="105" t="s">
        <v>29</v>
      </c>
      <c r="C1609" s="107" t="s">
        <v>13</v>
      </c>
      <c r="D1609" s="478" t="s">
        <v>29</v>
      </c>
      <c r="E1609" s="486"/>
      <c r="F1609" s="147"/>
      <c r="G1609" s="148"/>
      <c r="H1609" s="149"/>
      <c r="I1609" s="147">
        <f t="shared" ref="I1609" si="836">SUM(I1610:I1612)</f>
        <v>800000</v>
      </c>
      <c r="J1609" s="147">
        <f>SUM(J1610:J1612)</f>
        <v>-800000</v>
      </c>
      <c r="K1609" s="147"/>
      <c r="L1609" s="171">
        <f t="shared" ref="L1609" si="837">SUM(L1610:L1612)</f>
        <v>0</v>
      </c>
      <c r="M1609" s="315"/>
      <c r="N1609" s="316"/>
      <c r="O1609" s="317">
        <f>I1565</f>
        <v>2</v>
      </c>
    </row>
    <row r="1610" spans="2:15">
      <c r="B1610" s="69"/>
      <c r="C1610" s="70" t="s">
        <v>63</v>
      </c>
      <c r="D1610" s="465"/>
      <c r="E1610" s="484"/>
      <c r="F1610" s="185">
        <v>20000</v>
      </c>
      <c r="G1610" s="186">
        <v>20</v>
      </c>
      <c r="H1610" s="187">
        <v>2</v>
      </c>
      <c r="I1610" s="142">
        <f t="shared" ref="I1610:I1612" si="838">F1610*G1610*H1610</f>
        <v>800000</v>
      </c>
      <c r="J1610" s="142">
        <f>L1610-I1610</f>
        <v>-800000</v>
      </c>
      <c r="K1610" s="142"/>
      <c r="L1610" s="172">
        <f>M1610*N1610*O1610</f>
        <v>0</v>
      </c>
      <c r="M1610" s="318"/>
      <c r="N1610" s="319">
        <f>H1565</f>
        <v>20</v>
      </c>
      <c r="O1610" s="320">
        <f>I1565</f>
        <v>2</v>
      </c>
    </row>
    <row r="1611" spans="2:15">
      <c r="B1611" s="69"/>
      <c r="C1611" s="70" t="s">
        <v>64</v>
      </c>
      <c r="D1611" s="465"/>
      <c r="E1611" s="484"/>
      <c r="F1611" s="185"/>
      <c r="G1611" s="186"/>
      <c r="H1611" s="187"/>
      <c r="I1611" s="142">
        <f t="shared" si="838"/>
        <v>0</v>
      </c>
      <c r="J1611" s="142">
        <f>L1611-I1611</f>
        <v>0</v>
      </c>
      <c r="K1611" s="142"/>
      <c r="L1611" s="172">
        <f t="shared" ref="L1611:L1612" si="839">M1611*N1611*O1611</f>
        <v>0</v>
      </c>
      <c r="M1611" s="318"/>
      <c r="N1611" s="319"/>
      <c r="O1611" s="320"/>
    </row>
    <row r="1612" spans="2:15" ht="14.25" thickBot="1">
      <c r="B1612" s="71"/>
      <c r="C1612" s="72"/>
      <c r="D1612" s="480"/>
      <c r="E1612" s="485"/>
      <c r="F1612" s="188"/>
      <c r="G1612" s="189"/>
      <c r="H1612" s="190"/>
      <c r="I1612" s="143">
        <f t="shared" si="838"/>
        <v>0</v>
      </c>
      <c r="J1612" s="143">
        <f>L1612-I1612</f>
        <v>0</v>
      </c>
      <c r="K1612" s="143"/>
      <c r="L1612" s="172">
        <f t="shared" si="839"/>
        <v>0</v>
      </c>
      <c r="M1612" s="321"/>
      <c r="N1612" s="322"/>
      <c r="O1612" s="323"/>
    </row>
    <row r="1613" spans="2:15">
      <c r="B1613" s="129" t="s">
        <v>65</v>
      </c>
      <c r="C1613" s="106" t="s">
        <v>13</v>
      </c>
      <c r="D1613" s="506"/>
      <c r="E1613" s="507"/>
      <c r="F1613" s="144"/>
      <c r="G1613" s="145"/>
      <c r="H1613" s="146"/>
      <c r="I1613" s="144">
        <f t="shared" ref="I1613" si="840">SUM(I1614:I1616)</f>
        <v>120000</v>
      </c>
      <c r="J1613" s="144">
        <f>SUM(J1614:J1616)</f>
        <v>-120000</v>
      </c>
      <c r="K1613" s="144"/>
      <c r="L1613" s="170">
        <f t="shared" ref="L1613" si="841">SUM(L1614:L1616)</f>
        <v>0</v>
      </c>
      <c r="M1613" s="342"/>
      <c r="N1613" s="343"/>
      <c r="O1613" s="344"/>
    </row>
    <row r="1614" spans="2:15">
      <c r="B1614" s="69"/>
      <c r="C1614" s="211" t="s">
        <v>416</v>
      </c>
      <c r="D1614" s="487"/>
      <c r="E1614" s="488"/>
      <c r="F1614" s="197">
        <v>3000</v>
      </c>
      <c r="G1614" s="198">
        <v>20</v>
      </c>
      <c r="H1614" s="199">
        <v>2</v>
      </c>
      <c r="I1614" s="165">
        <f t="shared" ref="I1614:I1616" si="842">F1614*G1614*H1614</f>
        <v>120000</v>
      </c>
      <c r="J1614" s="165">
        <f>L1614-I1614</f>
        <v>-120000</v>
      </c>
      <c r="K1614" s="165"/>
      <c r="L1614" s="177">
        <f>M1614*N1614*O1614</f>
        <v>0</v>
      </c>
      <c r="M1614" s="336"/>
      <c r="N1614" s="337">
        <f>H1565</f>
        <v>20</v>
      </c>
      <c r="O1614" s="338">
        <f>I1565</f>
        <v>2</v>
      </c>
    </row>
    <row r="1615" spans="2:15">
      <c r="B1615" s="69"/>
      <c r="C1615" s="70" t="s">
        <v>34</v>
      </c>
      <c r="D1615" s="465"/>
      <c r="E1615" s="484"/>
      <c r="F1615" s="185"/>
      <c r="G1615" s="186"/>
      <c r="H1615" s="187"/>
      <c r="I1615" s="142">
        <f t="shared" si="842"/>
        <v>0</v>
      </c>
      <c r="J1615" s="142">
        <f>L1615-I1615</f>
        <v>0</v>
      </c>
      <c r="K1615" s="142"/>
      <c r="L1615" s="177">
        <f t="shared" ref="L1615:L1616" si="843">M1615*N1615*O1615</f>
        <v>0</v>
      </c>
      <c r="M1615" s="336"/>
      <c r="N1615" s="319">
        <f>H1565</f>
        <v>20</v>
      </c>
      <c r="O1615" s="320">
        <f>I1565</f>
        <v>2</v>
      </c>
    </row>
    <row r="1616" spans="2:15" ht="14.25" thickBot="1">
      <c r="B1616" s="71"/>
      <c r="C1616" s="72"/>
      <c r="D1616" s="480"/>
      <c r="E1616" s="485"/>
      <c r="F1616" s="188"/>
      <c r="G1616" s="189"/>
      <c r="H1616" s="190"/>
      <c r="I1616" s="143">
        <f t="shared" si="842"/>
        <v>0</v>
      </c>
      <c r="J1616" s="143">
        <f>L1616-I1616</f>
        <v>0</v>
      </c>
      <c r="K1616" s="143"/>
      <c r="L1616" s="177">
        <f t="shared" si="843"/>
        <v>0</v>
      </c>
      <c r="M1616" s="321"/>
      <c r="N1616" s="322"/>
      <c r="O1616" s="323"/>
    </row>
    <row r="1617" spans="1:15">
      <c r="B1617" s="105" t="s">
        <v>66</v>
      </c>
      <c r="C1617" s="107" t="s">
        <v>13</v>
      </c>
      <c r="D1617" s="482">
        <f>I1617/(I1578+I1579+I1582+I1586+I1595+I1604+I1605+I1609+I1613)</f>
        <v>7.0198660963659287E-2</v>
      </c>
      <c r="E1617" s="483"/>
      <c r="F1617" s="147"/>
      <c r="G1617" s="148"/>
      <c r="H1617" s="149"/>
      <c r="I1617" s="147">
        <f t="shared" ref="I1617" si="844">SUM(I1618:I1620)</f>
        <v>1126000</v>
      </c>
      <c r="J1617" s="147">
        <f>SUM(J1618:J1620)</f>
        <v>-1126000</v>
      </c>
      <c r="K1617" s="147"/>
      <c r="L1617" s="171">
        <f t="shared" ref="L1617" si="845">SUM(L1618:L1620)</f>
        <v>0</v>
      </c>
      <c r="M1617" s="315"/>
      <c r="N1617" s="316"/>
      <c r="O1617" s="317"/>
    </row>
    <row r="1618" spans="1:15" ht="16.5" customHeight="1">
      <c r="B1618" s="496" t="s">
        <v>79</v>
      </c>
      <c r="C1618" s="70" t="s">
        <v>27</v>
      </c>
      <c r="D1618" s="465"/>
      <c r="E1618" s="484"/>
      <c r="F1618" s="185">
        <v>33000</v>
      </c>
      <c r="G1618" s="186">
        <v>1</v>
      </c>
      <c r="H1618" s="187">
        <v>2</v>
      </c>
      <c r="I1618" s="142">
        <f t="shared" ref="I1618:I1620" si="846">F1618*G1618*H1618</f>
        <v>66000</v>
      </c>
      <c r="J1618" s="142">
        <f>L1618-I1618</f>
        <v>-66000</v>
      </c>
      <c r="K1618" s="142"/>
      <c r="L1618" s="172">
        <f>M1618*N1618*O1618</f>
        <v>0</v>
      </c>
      <c r="M1618" s="318"/>
      <c r="N1618" s="319">
        <f>H1565</f>
        <v>20</v>
      </c>
      <c r="O1618" s="320">
        <f>I1565</f>
        <v>2</v>
      </c>
    </row>
    <row r="1619" spans="1:15">
      <c r="B1619" s="496"/>
      <c r="C1619" s="70" t="s">
        <v>30</v>
      </c>
      <c r="D1619" s="465"/>
      <c r="E1619" s="484"/>
      <c r="F1619" s="185">
        <v>30000</v>
      </c>
      <c r="G1619" s="186">
        <v>1</v>
      </c>
      <c r="H1619" s="187">
        <v>2</v>
      </c>
      <c r="I1619" s="142">
        <f t="shared" si="846"/>
        <v>60000</v>
      </c>
      <c r="J1619" s="142">
        <f>L1619-I1619</f>
        <v>-60000</v>
      </c>
      <c r="K1619" s="142"/>
      <c r="L1619" s="172">
        <f t="shared" ref="L1619:L1620" si="847">M1619*N1619*O1619</f>
        <v>0</v>
      </c>
      <c r="M1619" s="318"/>
      <c r="N1619" s="319">
        <f>H1565</f>
        <v>20</v>
      </c>
      <c r="O1619" s="320">
        <f>I1565</f>
        <v>2</v>
      </c>
    </row>
    <row r="1620" spans="1:15" ht="19.5" customHeight="1" thickBot="1">
      <c r="B1620" s="497"/>
      <c r="C1620" s="72" t="s">
        <v>33</v>
      </c>
      <c r="D1620" s="480"/>
      <c r="E1620" s="485"/>
      <c r="F1620" s="188">
        <v>500000</v>
      </c>
      <c r="G1620" s="189">
        <v>1</v>
      </c>
      <c r="H1620" s="190">
        <v>2</v>
      </c>
      <c r="I1620" s="143">
        <f t="shared" si="846"/>
        <v>1000000</v>
      </c>
      <c r="J1620" s="143">
        <f>L1620-I1620</f>
        <v>-1000000</v>
      </c>
      <c r="K1620" s="143"/>
      <c r="L1620" s="172">
        <f t="shared" si="847"/>
        <v>0</v>
      </c>
      <c r="M1620" s="321"/>
      <c r="N1620" s="322"/>
      <c r="O1620" s="323"/>
    </row>
    <row r="1621" spans="1:15" ht="18" customHeight="1">
      <c r="B1621" s="124" t="s">
        <v>412</v>
      </c>
      <c r="C1621" s="125" t="s">
        <v>23</v>
      </c>
      <c r="D1621" s="510"/>
      <c r="E1621" s="511"/>
      <c r="F1621" s="126"/>
      <c r="G1621" s="127"/>
      <c r="H1621" s="128"/>
      <c r="I1621" s="126">
        <f>SUM(I1622:I1625)</f>
        <v>1300000</v>
      </c>
      <c r="J1621" s="126">
        <f>SUM(J1622:J1625)</f>
        <v>-1300000</v>
      </c>
      <c r="K1621" s="126"/>
      <c r="L1621" s="178">
        <f>SUM(L1622:L1625)</f>
        <v>0</v>
      </c>
      <c r="M1621" s="345"/>
      <c r="N1621" s="346"/>
      <c r="O1621" s="347"/>
    </row>
    <row r="1622" spans="1:15">
      <c r="A1622" t="str">
        <f>B1565&amp;"식비"</f>
        <v>25식비</v>
      </c>
      <c r="B1622" s="111"/>
      <c r="C1622" s="110" t="s">
        <v>67</v>
      </c>
      <c r="D1622" s="487"/>
      <c r="E1622" s="488"/>
      <c r="F1622" s="197">
        <v>15000</v>
      </c>
      <c r="G1622" s="198">
        <v>20</v>
      </c>
      <c r="H1622" s="199">
        <v>2</v>
      </c>
      <c r="I1622" s="161">
        <f t="shared" ref="I1622:I1625" si="848">F1622*G1622*H1622</f>
        <v>600000</v>
      </c>
      <c r="J1622" s="161">
        <f>L1622-I1622</f>
        <v>-600000</v>
      </c>
      <c r="K1622" s="161"/>
      <c r="L1622" s="175">
        <f>M1622*N1622*O1622</f>
        <v>0</v>
      </c>
      <c r="M1622" s="336"/>
      <c r="N1622" s="337">
        <f>H1565</f>
        <v>20</v>
      </c>
      <c r="O1622" s="338">
        <f>I1565</f>
        <v>2</v>
      </c>
    </row>
    <row r="1623" spans="1:15">
      <c r="A1623" t="str">
        <f>B1565&amp;"숙박비"</f>
        <v>25숙박비</v>
      </c>
      <c r="B1623" s="111"/>
      <c r="C1623" s="112" t="s">
        <v>80</v>
      </c>
      <c r="D1623" s="465"/>
      <c r="E1623" s="484"/>
      <c r="F1623" s="191"/>
      <c r="G1623" s="192"/>
      <c r="H1623" s="193"/>
      <c r="I1623" s="166">
        <f t="shared" si="848"/>
        <v>0</v>
      </c>
      <c r="J1623" s="166">
        <f>L1623-I1623</f>
        <v>0</v>
      </c>
      <c r="K1623" s="166"/>
      <c r="L1623" s="175">
        <f t="shared" ref="L1623:L1625" si="849">M1623*N1623*O1623</f>
        <v>0</v>
      </c>
      <c r="M1623" s="324"/>
      <c r="N1623" s="325"/>
      <c r="O1623" s="326"/>
    </row>
    <row r="1624" spans="1:15">
      <c r="A1624" t="str">
        <f>B1565&amp;"수당"</f>
        <v>25수당</v>
      </c>
      <c r="B1624" s="111"/>
      <c r="C1624" s="112" t="s">
        <v>20</v>
      </c>
      <c r="D1624" s="203"/>
      <c r="E1624" s="204"/>
      <c r="F1624" s="191">
        <v>300000</v>
      </c>
      <c r="G1624" s="192">
        <v>1</v>
      </c>
      <c r="H1624" s="193">
        <v>1</v>
      </c>
      <c r="I1624" s="166">
        <f t="shared" si="848"/>
        <v>300000</v>
      </c>
      <c r="J1624" s="166">
        <f>L1624-I1624</f>
        <v>-300000</v>
      </c>
      <c r="K1624" s="166"/>
      <c r="L1624" s="175">
        <f t="shared" si="849"/>
        <v>0</v>
      </c>
      <c r="M1624" s="324"/>
      <c r="N1624" s="325"/>
      <c r="O1624" s="326"/>
    </row>
    <row r="1625" spans="1:15" ht="14.25" thickBot="1">
      <c r="A1625" t="str">
        <f>B1565&amp;"임금"</f>
        <v>25임금</v>
      </c>
      <c r="B1625" s="113"/>
      <c r="C1625" s="114" t="s">
        <v>81</v>
      </c>
      <c r="D1625" s="480"/>
      <c r="E1625" s="485"/>
      <c r="F1625" s="188">
        <v>400000</v>
      </c>
      <c r="G1625" s="189">
        <v>1</v>
      </c>
      <c r="H1625" s="190">
        <v>1</v>
      </c>
      <c r="I1625" s="167">
        <f t="shared" si="848"/>
        <v>400000</v>
      </c>
      <c r="J1625" s="167">
        <f>L1625-I1625</f>
        <v>-400000</v>
      </c>
      <c r="K1625" s="167"/>
      <c r="L1625" s="179">
        <f t="shared" si="849"/>
        <v>0</v>
      </c>
      <c r="M1625" s="321"/>
      <c r="N1625" s="322">
        <f>H1565</f>
        <v>20</v>
      </c>
      <c r="O1625" s="323">
        <f>I1565</f>
        <v>2</v>
      </c>
    </row>
    <row r="1626" spans="1:15" ht="37.9" customHeight="1">
      <c r="B1626" s="362" t="s">
        <v>533</v>
      </c>
      <c r="C1626" s="363" t="s">
        <v>532</v>
      </c>
      <c r="D1626" s="362"/>
      <c r="E1626" s="362" t="s">
        <v>529</v>
      </c>
      <c r="F1626" s="362"/>
      <c r="G1626" s="362" t="s">
        <v>528</v>
      </c>
      <c r="H1626" s="362"/>
      <c r="I1626" s="362" t="s">
        <v>534</v>
      </c>
      <c r="J1626" s="362"/>
      <c r="K1626" s="362" t="s">
        <v>535</v>
      </c>
      <c r="L1626" s="362"/>
    </row>
    <row r="1627" spans="1:15" ht="37.9" customHeight="1">
      <c r="B1627" s="362" t="s">
        <v>533</v>
      </c>
      <c r="C1627" s="363" t="s">
        <v>532</v>
      </c>
      <c r="D1627" s="362"/>
      <c r="E1627" s="362" t="s">
        <v>529</v>
      </c>
      <c r="F1627" s="362"/>
      <c r="G1627" s="362" t="s">
        <v>528</v>
      </c>
      <c r="H1627" s="362"/>
      <c r="I1627" s="362" t="s">
        <v>534</v>
      </c>
      <c r="J1627" s="362"/>
      <c r="K1627" s="362" t="s">
        <v>535</v>
      </c>
      <c r="L1627" s="362"/>
    </row>
    <row r="1628" spans="1:15" ht="37.9" customHeight="1" thickBot="1">
      <c r="B1628" s="362" t="s">
        <v>533</v>
      </c>
      <c r="C1628" s="363" t="s">
        <v>532</v>
      </c>
      <c r="D1628" s="362"/>
      <c r="E1628" s="362"/>
      <c r="F1628" s="362"/>
      <c r="G1628" s="362"/>
      <c r="H1628" s="362"/>
      <c r="I1628" s="362"/>
      <c r="J1628" s="362"/>
      <c r="K1628" s="362"/>
    </row>
    <row r="1629" spans="1:15" ht="33.75" customHeight="1">
      <c r="B1629" s="123" t="s">
        <v>68</v>
      </c>
      <c r="C1629" s="515" t="s">
        <v>42</v>
      </c>
      <c r="D1629" s="515"/>
      <c r="E1629" s="96" t="s">
        <v>409</v>
      </c>
      <c r="F1629" s="96" t="s">
        <v>43</v>
      </c>
      <c r="G1629" s="96" t="s">
        <v>44</v>
      </c>
      <c r="H1629" s="96" t="s">
        <v>45</v>
      </c>
      <c r="I1629" s="96" t="s">
        <v>46</v>
      </c>
      <c r="J1629" s="96" t="s">
        <v>47</v>
      </c>
      <c r="K1629" s="135"/>
      <c r="L1629" s="65"/>
    </row>
    <row r="1630" spans="1:15" ht="24.75" customHeight="1" thickBot="1">
      <c r="B1630" s="288">
        <f>B1565+1</f>
        <v>26</v>
      </c>
      <c r="C1630" s="516" t="s">
        <v>419</v>
      </c>
      <c r="D1630" s="516"/>
      <c r="E1630" s="141" t="s">
        <v>410</v>
      </c>
      <c r="F1630" s="141">
        <v>3</v>
      </c>
      <c r="G1630" s="215">
        <v>30</v>
      </c>
      <c r="H1630" s="141">
        <v>20</v>
      </c>
      <c r="I1630" s="141">
        <v>2</v>
      </c>
      <c r="J1630" s="104">
        <f>H1630*I1630</f>
        <v>40</v>
      </c>
      <c r="K1630" s="136"/>
      <c r="L1630" s="66"/>
    </row>
    <row r="1631" spans="1:15" ht="14.25" thickBot="1">
      <c r="B1631" s="64"/>
      <c r="C1631" s="64"/>
      <c r="D1631" s="64"/>
      <c r="E1631" s="64"/>
      <c r="F1631" s="64"/>
      <c r="G1631" s="64"/>
      <c r="H1631" s="64"/>
      <c r="I1631" s="64"/>
      <c r="J1631" s="64"/>
      <c r="K1631" s="137"/>
      <c r="L1631" s="64"/>
    </row>
    <row r="1632" spans="1:15" ht="18.75" customHeight="1">
      <c r="B1632" s="504" t="s">
        <v>78</v>
      </c>
      <c r="C1632" s="505"/>
      <c r="D1632" s="505"/>
      <c r="E1632" s="463" t="s">
        <v>404</v>
      </c>
      <c r="F1632" s="505"/>
      <c r="G1632" s="498" t="s">
        <v>82</v>
      </c>
      <c r="H1632" s="463" t="s">
        <v>405</v>
      </c>
      <c r="I1632" s="463" t="s">
        <v>406</v>
      </c>
      <c r="J1632" s="459" t="s">
        <v>403</v>
      </c>
      <c r="K1632" s="138"/>
      <c r="L1632" s="64"/>
    </row>
    <row r="1633" spans="1:15" ht="47.25" customHeight="1">
      <c r="B1633" s="97" t="s">
        <v>22</v>
      </c>
      <c r="C1633" s="98" t="s">
        <v>23</v>
      </c>
      <c r="D1633" s="216" t="s">
        <v>420</v>
      </c>
      <c r="E1633" s="464"/>
      <c r="F1633" s="464"/>
      <c r="G1633" s="499"/>
      <c r="H1633" s="464"/>
      <c r="I1633" s="464"/>
      <c r="J1633" s="460"/>
      <c r="K1633" s="139"/>
      <c r="L1633" s="64"/>
    </row>
    <row r="1634" spans="1:15" ht="18" customHeight="1">
      <c r="B1634" s="67" t="s">
        <v>23</v>
      </c>
      <c r="C1634" s="121">
        <f>SUM(C1635:C1636)</f>
        <v>0</v>
      </c>
      <c r="D1634" s="502">
        <f>ROUNDDOWN(C1635/G1630/J1630,0)</f>
        <v>0</v>
      </c>
      <c r="E1634" s="469" t="s">
        <v>438</v>
      </c>
      <c r="F1634" s="469"/>
      <c r="G1634" s="469">
        <v>6</v>
      </c>
      <c r="H1634" s="471">
        <v>190306</v>
      </c>
      <c r="I1634" s="474">
        <v>6850</v>
      </c>
      <c r="J1634" s="461">
        <f>D1634/I1634</f>
        <v>0</v>
      </c>
      <c r="K1634" s="140"/>
      <c r="L1634" s="64"/>
    </row>
    <row r="1635" spans="1:15" ht="18" customHeight="1">
      <c r="B1635" s="67" t="s">
        <v>415</v>
      </c>
      <c r="C1635" s="121">
        <f>L1642</f>
        <v>0</v>
      </c>
      <c r="D1635" s="502"/>
      <c r="E1635" s="469"/>
      <c r="F1635" s="469"/>
      <c r="G1635" s="469"/>
      <c r="H1635" s="472"/>
      <c r="I1635" s="474"/>
      <c r="J1635" s="461"/>
      <c r="K1635" s="140"/>
      <c r="L1635" s="64"/>
    </row>
    <row r="1636" spans="1:15" ht="18" customHeight="1" thickBot="1">
      <c r="B1636" s="68" t="s">
        <v>414</v>
      </c>
      <c r="C1636" s="122">
        <f>L1686</f>
        <v>0</v>
      </c>
      <c r="D1636" s="503"/>
      <c r="E1636" s="470"/>
      <c r="F1636" s="470"/>
      <c r="G1636" s="470"/>
      <c r="H1636" s="473"/>
      <c r="I1636" s="475"/>
      <c r="J1636" s="462"/>
      <c r="K1636" s="140"/>
      <c r="L1636" s="64"/>
    </row>
    <row r="1637" spans="1:15" ht="18" customHeight="1">
      <c r="B1637" s="180"/>
      <c r="C1637" s="205"/>
      <c r="D1637" s="206"/>
      <c r="E1637" s="181"/>
      <c r="F1637" s="181"/>
      <c r="G1637" s="181"/>
      <c r="H1637" s="183"/>
      <c r="I1637" s="184"/>
      <c r="J1637" s="207"/>
      <c r="K1637" s="182"/>
      <c r="L1637" s="64"/>
    </row>
    <row r="1638" spans="1:15" ht="14.25" thickBot="1">
      <c r="B1638" s="64"/>
      <c r="C1638" s="64"/>
      <c r="D1638" s="64"/>
      <c r="E1638" s="64"/>
      <c r="F1638" s="64"/>
      <c r="G1638" s="64"/>
      <c r="H1638" s="64"/>
      <c r="I1638" s="64"/>
      <c r="J1638" s="64"/>
      <c r="K1638" s="64"/>
      <c r="L1638" s="64"/>
    </row>
    <row r="1639" spans="1:15" ht="19.5" customHeight="1" thickBot="1">
      <c r="B1639" s="64"/>
      <c r="C1639" s="64"/>
      <c r="D1639" s="64"/>
      <c r="E1639" s="64"/>
      <c r="F1639" s="289" t="s">
        <v>74</v>
      </c>
      <c r="G1639" s="290"/>
      <c r="H1639" s="290"/>
      <c r="I1639" s="292"/>
      <c r="J1639" s="293" t="s">
        <v>35</v>
      </c>
      <c r="K1639" s="294"/>
      <c r="L1639" s="295" t="s">
        <v>76</v>
      </c>
      <c r="M1639" s="310"/>
      <c r="N1639" s="310"/>
      <c r="O1639" s="115"/>
    </row>
    <row r="1640" spans="1:15" ht="18.75" customHeight="1" thickBot="1">
      <c r="B1640" s="75" t="s">
        <v>31</v>
      </c>
      <c r="C1640" s="76" t="s">
        <v>50</v>
      </c>
      <c r="D1640" s="467" t="s">
        <v>51</v>
      </c>
      <c r="E1640" s="468"/>
      <c r="F1640" s="75" t="s">
        <v>52</v>
      </c>
      <c r="G1640" s="76" t="s">
        <v>53</v>
      </c>
      <c r="H1640" s="77" t="s">
        <v>21</v>
      </c>
      <c r="I1640" s="75" t="s">
        <v>48</v>
      </c>
      <c r="J1640" s="132" t="s">
        <v>407</v>
      </c>
      <c r="K1640" s="296" t="s">
        <v>408</v>
      </c>
      <c r="L1640" s="295" t="s">
        <v>48</v>
      </c>
      <c r="M1640" s="295" t="s">
        <v>52</v>
      </c>
      <c r="N1640" s="295" t="s">
        <v>53</v>
      </c>
      <c r="O1640" s="295" t="s">
        <v>21</v>
      </c>
    </row>
    <row r="1641" spans="1:15" ht="21" customHeight="1" thickBot="1">
      <c r="B1641" s="78" t="s">
        <v>23</v>
      </c>
      <c r="C1641" s="79"/>
      <c r="D1641" s="467"/>
      <c r="E1641" s="468"/>
      <c r="F1641" s="80"/>
      <c r="G1641" s="81"/>
      <c r="H1641" s="82"/>
      <c r="I1641" s="83">
        <f>I1642+I1686</f>
        <v>18466192</v>
      </c>
      <c r="J1641" s="133"/>
      <c r="K1641" s="133"/>
      <c r="L1641" s="168">
        <f>L1642+L1686</f>
        <v>0</v>
      </c>
      <c r="M1641" s="80"/>
      <c r="N1641" s="81"/>
      <c r="O1641" s="82"/>
    </row>
    <row r="1642" spans="1:15" ht="21.75" customHeight="1" thickBot="1">
      <c r="A1642" t="str">
        <f>B1630&amp;"훈련비"</f>
        <v>26훈련비</v>
      </c>
      <c r="B1642" s="99" t="s">
        <v>413</v>
      </c>
      <c r="C1642" s="100" t="s">
        <v>23</v>
      </c>
      <c r="D1642" s="500"/>
      <c r="E1642" s="501"/>
      <c r="F1642" s="101"/>
      <c r="G1642" s="102"/>
      <c r="H1642" s="103"/>
      <c r="I1642" s="101">
        <f>I1643+I1644+I1647+I1651+I1660+I1669+I1670+I1674+I1678+I1682</f>
        <v>17166192</v>
      </c>
      <c r="J1642" s="101">
        <f>J1643+J1644+J1647+J1651+J1660+J1669+J1670+J1674+J1678+J1682</f>
        <v>-17166192</v>
      </c>
      <c r="K1642" s="101"/>
      <c r="L1642" s="169">
        <f>L1643+L1644+L1647+L1651+L1660+L1669+L1670+L1674+L1678+L1682</f>
        <v>0</v>
      </c>
      <c r="M1642" s="101"/>
      <c r="N1642" s="102"/>
      <c r="O1642" s="311"/>
    </row>
    <row r="1643" spans="1:15" ht="14.25" thickBot="1">
      <c r="B1643" s="105" t="s">
        <v>54</v>
      </c>
      <c r="C1643" s="106" t="s">
        <v>13</v>
      </c>
      <c r="D1643" s="476" t="s">
        <v>54</v>
      </c>
      <c r="E1643" s="477"/>
      <c r="F1643" s="280">
        <v>12506</v>
      </c>
      <c r="G1643" s="281">
        <v>16</v>
      </c>
      <c r="H1643" s="282">
        <v>2</v>
      </c>
      <c r="I1643" s="144">
        <f>F1643*G1643*H1643</f>
        <v>400192</v>
      </c>
      <c r="J1643" s="144">
        <f>L1643-I1643</f>
        <v>-400192</v>
      </c>
      <c r="K1643" s="144"/>
      <c r="L1643" s="170">
        <f>M1643*N1643*O1643</f>
        <v>0</v>
      </c>
      <c r="M1643" s="312"/>
      <c r="N1643" s="313">
        <v>30</v>
      </c>
      <c r="O1643" s="314">
        <f>I1630</f>
        <v>2</v>
      </c>
    </row>
    <row r="1644" spans="1:15">
      <c r="B1644" s="105" t="s">
        <v>55</v>
      </c>
      <c r="C1644" s="107" t="s">
        <v>13</v>
      </c>
      <c r="D1644" s="478"/>
      <c r="E1644" s="479"/>
      <c r="F1644" s="147"/>
      <c r="G1644" s="148"/>
      <c r="H1644" s="149"/>
      <c r="I1644" s="147">
        <f t="shared" ref="I1644" si="850">SUM(I1645:I1646)</f>
        <v>0</v>
      </c>
      <c r="J1644" s="147">
        <f>SUM(J1645:J1646)</f>
        <v>0</v>
      </c>
      <c r="K1644" s="147"/>
      <c r="L1644" s="171">
        <f t="shared" ref="L1644" si="851">SUM(L1645:L1646)</f>
        <v>0</v>
      </c>
      <c r="M1644" s="315"/>
      <c r="N1644" s="316"/>
      <c r="O1644" s="317"/>
    </row>
    <row r="1645" spans="1:15">
      <c r="B1645" s="69"/>
      <c r="C1645" s="70" t="s">
        <v>56</v>
      </c>
      <c r="D1645" s="465"/>
      <c r="E1645" s="466"/>
      <c r="F1645" s="185"/>
      <c r="G1645" s="186"/>
      <c r="H1645" s="187"/>
      <c r="I1645" s="142">
        <f>F1645*G1645*H1645</f>
        <v>0</v>
      </c>
      <c r="J1645" s="142">
        <f>L1645-I1645</f>
        <v>0</v>
      </c>
      <c r="K1645" s="142"/>
      <c r="L1645" s="172">
        <f>M1645*N1645*O1645</f>
        <v>0</v>
      </c>
      <c r="M1645" s="318"/>
      <c r="N1645" s="319"/>
      <c r="O1645" s="320"/>
    </row>
    <row r="1646" spans="1:15" ht="14.25" thickBot="1">
      <c r="B1646" s="71"/>
      <c r="C1646" s="72"/>
      <c r="D1646" s="480"/>
      <c r="E1646" s="481"/>
      <c r="F1646" s="188"/>
      <c r="G1646" s="189"/>
      <c r="H1646" s="190"/>
      <c r="I1646" s="143">
        <f>F1646*G1646*H1646</f>
        <v>0</v>
      </c>
      <c r="J1646" s="143">
        <f>L1646-I1646</f>
        <v>0</v>
      </c>
      <c r="K1646" s="143"/>
      <c r="L1646" s="172">
        <f>M1646*N1646*O1646</f>
        <v>0</v>
      </c>
      <c r="M1646" s="321"/>
      <c r="N1646" s="322"/>
      <c r="O1646" s="323"/>
    </row>
    <row r="1647" spans="1:15">
      <c r="B1647" s="105" t="s">
        <v>57</v>
      </c>
      <c r="C1647" s="107" t="s">
        <v>13</v>
      </c>
      <c r="D1647" s="478"/>
      <c r="E1647" s="479"/>
      <c r="F1647" s="147"/>
      <c r="G1647" s="148"/>
      <c r="H1647" s="149"/>
      <c r="I1647" s="147">
        <f t="shared" ref="I1647" si="852">SUM(I1648:I1650)</f>
        <v>1800000</v>
      </c>
      <c r="J1647" s="147">
        <f>SUM(J1648:J1650)</f>
        <v>-1800000</v>
      </c>
      <c r="K1647" s="147"/>
      <c r="L1647" s="171">
        <f t="shared" ref="L1647" si="853">SUM(L1648:L1650)</f>
        <v>0</v>
      </c>
      <c r="M1647" s="315"/>
      <c r="N1647" s="316"/>
      <c r="O1647" s="317"/>
    </row>
    <row r="1648" spans="1:15">
      <c r="B1648" s="69"/>
      <c r="C1648" s="70" t="s">
        <v>56</v>
      </c>
      <c r="D1648" s="465"/>
      <c r="E1648" s="466"/>
      <c r="F1648" s="185">
        <v>900000</v>
      </c>
      <c r="G1648" s="186">
        <v>1</v>
      </c>
      <c r="H1648" s="187">
        <v>2</v>
      </c>
      <c r="I1648" s="142">
        <f t="shared" ref="I1648:I1650" si="854">F1648*G1648*H1648</f>
        <v>1800000</v>
      </c>
      <c r="J1648" s="142">
        <f>L1648-I1648</f>
        <v>-1800000</v>
      </c>
      <c r="K1648" s="142"/>
      <c r="L1648" s="172">
        <f>M1648*N1648*O1648</f>
        <v>0</v>
      </c>
      <c r="M1648" s="318"/>
      <c r="N1648" s="319"/>
      <c r="O1648" s="320"/>
    </row>
    <row r="1649" spans="2:15">
      <c r="B1649" s="69"/>
      <c r="C1649" s="70"/>
      <c r="D1649" s="465"/>
      <c r="E1649" s="466"/>
      <c r="F1649" s="185"/>
      <c r="G1649" s="186"/>
      <c r="H1649" s="187"/>
      <c r="I1649" s="142">
        <f t="shared" si="854"/>
        <v>0</v>
      </c>
      <c r="J1649" s="142">
        <f>L1649-I1649</f>
        <v>0</v>
      </c>
      <c r="K1649" s="142"/>
      <c r="L1649" s="172">
        <f t="shared" ref="L1649:L1650" si="855">M1649*N1649*O1649</f>
        <v>0</v>
      </c>
      <c r="M1649" s="318"/>
      <c r="N1649" s="319"/>
      <c r="O1649" s="320"/>
    </row>
    <row r="1650" spans="2:15" ht="14.25" thickBot="1">
      <c r="B1650" s="71"/>
      <c r="C1650" s="72"/>
      <c r="D1650" s="480"/>
      <c r="E1650" s="481"/>
      <c r="F1650" s="191"/>
      <c r="G1650" s="192"/>
      <c r="H1650" s="193"/>
      <c r="I1650" s="143">
        <f t="shared" si="854"/>
        <v>0</v>
      </c>
      <c r="J1650" s="143">
        <f>L1650-I1650</f>
        <v>0</v>
      </c>
      <c r="K1650" s="143"/>
      <c r="L1650" s="172">
        <f t="shared" si="855"/>
        <v>0</v>
      </c>
      <c r="M1650" s="324"/>
      <c r="N1650" s="325"/>
      <c r="O1650" s="326"/>
    </row>
    <row r="1651" spans="2:15">
      <c r="B1651" s="105" t="s">
        <v>24</v>
      </c>
      <c r="C1651" s="108" t="s">
        <v>13</v>
      </c>
      <c r="D1651" s="506"/>
      <c r="E1651" s="512"/>
      <c r="F1651" s="151"/>
      <c r="G1651" s="152"/>
      <c r="H1651" s="153"/>
      <c r="I1651" s="151">
        <f>I1652+I1656</f>
        <v>10000000</v>
      </c>
      <c r="J1651" s="151">
        <f>J1652+J1656</f>
        <v>-10000000</v>
      </c>
      <c r="K1651" s="151"/>
      <c r="L1651" s="173">
        <f>L1652+L1656</f>
        <v>0</v>
      </c>
      <c r="M1651" s="327"/>
      <c r="N1651" s="328"/>
      <c r="O1651" s="329"/>
    </row>
    <row r="1652" spans="2:15">
      <c r="B1652" s="73" t="s">
        <v>58</v>
      </c>
      <c r="C1652" s="109" t="s">
        <v>13</v>
      </c>
      <c r="D1652" s="513"/>
      <c r="E1652" s="514"/>
      <c r="F1652" s="154"/>
      <c r="G1652" s="155"/>
      <c r="H1652" s="156"/>
      <c r="I1652" s="154">
        <f t="shared" ref="I1652" si="856">SUM(I1653:I1655)</f>
        <v>2000000</v>
      </c>
      <c r="J1652" s="154">
        <f>SUM(J1653:J1655)</f>
        <v>-2000000</v>
      </c>
      <c r="K1652" s="154"/>
      <c r="L1652" s="174">
        <f>SUM(L1653:L1655)</f>
        <v>0</v>
      </c>
      <c r="M1652" s="330"/>
      <c r="N1652" s="331"/>
      <c r="O1652" s="332"/>
    </row>
    <row r="1653" spans="2:15">
      <c r="B1653" s="69"/>
      <c r="C1653" s="194" t="s">
        <v>417</v>
      </c>
      <c r="D1653" s="465" t="s">
        <v>83</v>
      </c>
      <c r="E1653" s="466"/>
      <c r="F1653" s="185">
        <v>100000</v>
      </c>
      <c r="G1653" s="186">
        <v>10</v>
      </c>
      <c r="H1653" s="187">
        <v>2</v>
      </c>
      <c r="I1653" s="142">
        <f t="shared" ref="I1653:I1655" si="857">F1653*G1653*H1653</f>
        <v>2000000</v>
      </c>
      <c r="J1653" s="142">
        <f>L1653-I1653</f>
        <v>-2000000</v>
      </c>
      <c r="K1653" s="142"/>
      <c r="L1653" s="172">
        <f>M1653*N1653*O1653</f>
        <v>0</v>
      </c>
      <c r="M1653" s="318"/>
      <c r="N1653" s="319"/>
      <c r="O1653" s="320"/>
    </row>
    <row r="1654" spans="2:15">
      <c r="B1654" s="69"/>
      <c r="C1654" s="194" t="s">
        <v>59</v>
      </c>
      <c r="D1654" s="465" t="s">
        <v>84</v>
      </c>
      <c r="E1654" s="466"/>
      <c r="F1654" s="185"/>
      <c r="G1654" s="186"/>
      <c r="H1654" s="187"/>
      <c r="I1654" s="142">
        <f t="shared" si="857"/>
        <v>0</v>
      </c>
      <c r="J1654" s="142">
        <f>L1654-I1654</f>
        <v>0</v>
      </c>
      <c r="K1654" s="142"/>
      <c r="L1654" s="172">
        <f t="shared" ref="L1654:L1655" si="858">M1654*N1654*O1654</f>
        <v>0</v>
      </c>
      <c r="M1654" s="318"/>
      <c r="N1654" s="319"/>
      <c r="O1654" s="320"/>
    </row>
    <row r="1655" spans="2:15" ht="14.25" thickBot="1">
      <c r="B1655" s="74"/>
      <c r="C1655" s="195" t="s">
        <v>59</v>
      </c>
      <c r="D1655" s="517" t="s">
        <v>85</v>
      </c>
      <c r="E1655" s="518"/>
      <c r="F1655" s="191"/>
      <c r="G1655" s="192"/>
      <c r="H1655" s="193"/>
      <c r="I1655" s="157">
        <f t="shared" si="857"/>
        <v>0</v>
      </c>
      <c r="J1655" s="157">
        <f>L1655-I1655</f>
        <v>0</v>
      </c>
      <c r="K1655" s="157"/>
      <c r="L1655" s="172">
        <f t="shared" si="858"/>
        <v>0</v>
      </c>
      <c r="M1655" s="324"/>
      <c r="N1655" s="325"/>
      <c r="O1655" s="326"/>
    </row>
    <row r="1656" spans="2:15">
      <c r="B1656" s="69" t="s">
        <v>60</v>
      </c>
      <c r="C1656" s="110" t="s">
        <v>13</v>
      </c>
      <c r="D1656" s="513"/>
      <c r="E1656" s="514"/>
      <c r="F1656" s="158"/>
      <c r="G1656" s="159"/>
      <c r="H1656" s="160"/>
      <c r="I1656" s="161">
        <f t="shared" ref="I1656" si="859">SUM(I1657:I1659)</f>
        <v>8000000</v>
      </c>
      <c r="J1656" s="161">
        <f>SUM(J1657:J1659)</f>
        <v>-8000000</v>
      </c>
      <c r="K1656" s="161"/>
      <c r="L1656" s="175">
        <f>SUM(L1657:L1659)</f>
        <v>0</v>
      </c>
      <c r="M1656" s="330"/>
      <c r="N1656" s="331"/>
      <c r="O1656" s="332"/>
    </row>
    <row r="1657" spans="2:15">
      <c r="B1657" s="69"/>
      <c r="C1657" s="194" t="s">
        <v>418</v>
      </c>
      <c r="D1657" s="465" t="s">
        <v>83</v>
      </c>
      <c r="E1657" s="466"/>
      <c r="F1657" s="185">
        <v>200000</v>
      </c>
      <c r="G1657" s="186">
        <v>20</v>
      </c>
      <c r="H1657" s="187">
        <v>2</v>
      </c>
      <c r="I1657" s="142">
        <f t="shared" ref="I1657:I1659" si="860">F1657*G1657*H1657</f>
        <v>8000000</v>
      </c>
      <c r="J1657" s="142">
        <f>L1657-I1657</f>
        <v>-8000000</v>
      </c>
      <c r="K1657" s="142"/>
      <c r="L1657" s="172">
        <f>M1657*N1657*O1657</f>
        <v>0</v>
      </c>
      <c r="M1657" s="318"/>
      <c r="N1657" s="319">
        <f>G1630</f>
        <v>30</v>
      </c>
      <c r="O1657" s="320">
        <f>I1630</f>
        <v>2</v>
      </c>
    </row>
    <row r="1658" spans="2:15">
      <c r="B1658" s="69"/>
      <c r="C1658" s="194" t="s">
        <v>59</v>
      </c>
      <c r="D1658" s="465" t="s">
        <v>84</v>
      </c>
      <c r="E1658" s="466"/>
      <c r="F1658" s="185"/>
      <c r="G1658" s="186"/>
      <c r="H1658" s="187"/>
      <c r="I1658" s="142">
        <f t="shared" si="860"/>
        <v>0</v>
      </c>
      <c r="J1658" s="142"/>
      <c r="K1658" s="142"/>
      <c r="L1658" s="172">
        <f t="shared" ref="L1658:L1659" si="861">M1658*N1658*O1658</f>
        <v>0</v>
      </c>
      <c r="M1658" s="318"/>
      <c r="N1658" s="319">
        <f>G1630</f>
        <v>30</v>
      </c>
      <c r="O1658" s="320">
        <f>I1630</f>
        <v>2</v>
      </c>
    </row>
    <row r="1659" spans="2:15" ht="14.25" thickBot="1">
      <c r="B1659" s="71"/>
      <c r="C1659" s="196" t="s">
        <v>59</v>
      </c>
      <c r="D1659" s="517" t="s">
        <v>85</v>
      </c>
      <c r="E1659" s="518"/>
      <c r="F1659" s="185"/>
      <c r="G1659" s="186"/>
      <c r="H1659" s="187"/>
      <c r="I1659" s="143">
        <f t="shared" si="860"/>
        <v>0</v>
      </c>
      <c r="J1659" s="143">
        <f>L1659-I1659</f>
        <v>0</v>
      </c>
      <c r="K1659" s="143"/>
      <c r="L1659" s="172">
        <f t="shared" si="861"/>
        <v>0</v>
      </c>
      <c r="M1659" s="318"/>
      <c r="N1659" s="319"/>
      <c r="O1659" s="320"/>
    </row>
    <row r="1660" spans="2:15">
      <c r="B1660" s="105" t="s">
        <v>61</v>
      </c>
      <c r="C1660" s="108" t="s">
        <v>13</v>
      </c>
      <c r="D1660" s="493"/>
      <c r="E1660" s="494"/>
      <c r="F1660" s="151"/>
      <c r="G1660" s="152"/>
      <c r="H1660" s="153"/>
      <c r="I1660" s="151">
        <f>I1661+I1665</f>
        <v>160000</v>
      </c>
      <c r="J1660" s="151">
        <f>J1661+J1665</f>
        <v>-160000</v>
      </c>
      <c r="K1660" s="151"/>
      <c r="L1660" s="173">
        <f>L1661+L1665</f>
        <v>0</v>
      </c>
      <c r="M1660" s="327"/>
      <c r="N1660" s="328"/>
      <c r="O1660" s="329"/>
    </row>
    <row r="1661" spans="2:15">
      <c r="B1661" s="130" t="s">
        <v>25</v>
      </c>
      <c r="C1661" s="131" t="s">
        <v>13</v>
      </c>
      <c r="D1661" s="489"/>
      <c r="E1661" s="490"/>
      <c r="F1661" s="162"/>
      <c r="G1661" s="163"/>
      <c r="H1661" s="164"/>
      <c r="I1661" s="162">
        <f>SUM(I1662:I1664)</f>
        <v>160000</v>
      </c>
      <c r="J1661" s="162">
        <f>SUM(J1662:J1664)</f>
        <v>-160000</v>
      </c>
      <c r="K1661" s="162"/>
      <c r="L1661" s="176">
        <f>SUM(L1662:L1664)</f>
        <v>0</v>
      </c>
      <c r="M1661" s="333"/>
      <c r="N1661" s="334"/>
      <c r="O1661" s="335"/>
    </row>
    <row r="1662" spans="2:15">
      <c r="B1662" s="69"/>
      <c r="C1662" s="214" t="s">
        <v>417</v>
      </c>
      <c r="D1662" s="487"/>
      <c r="E1662" s="488"/>
      <c r="F1662" s="197">
        <v>80000</v>
      </c>
      <c r="G1662" s="198">
        <v>1</v>
      </c>
      <c r="H1662" s="199">
        <v>2</v>
      </c>
      <c r="I1662" s="165">
        <f t="shared" ref="I1662:I1664" si="862">F1662*G1662*H1662</f>
        <v>160000</v>
      </c>
      <c r="J1662" s="165">
        <f>L1662-I1662</f>
        <v>-160000</v>
      </c>
      <c r="K1662" s="165"/>
      <c r="L1662" s="177">
        <f>M1662*N1662*O1662</f>
        <v>0</v>
      </c>
      <c r="M1662" s="336"/>
      <c r="N1662" s="337"/>
      <c r="O1662" s="338"/>
    </row>
    <row r="1663" spans="2:15">
      <c r="B1663" s="69"/>
      <c r="C1663" s="212"/>
      <c r="D1663" s="465"/>
      <c r="E1663" s="484"/>
      <c r="F1663" s="185"/>
      <c r="G1663" s="186"/>
      <c r="H1663" s="187"/>
      <c r="I1663" s="142">
        <f t="shared" si="862"/>
        <v>0</v>
      </c>
      <c r="J1663" s="142">
        <f>L1663-I1663</f>
        <v>0</v>
      </c>
      <c r="K1663" s="142"/>
      <c r="L1663" s="177">
        <f t="shared" ref="L1663:L1664" si="863">M1663*N1663*O1663</f>
        <v>0</v>
      </c>
      <c r="M1663" s="318"/>
      <c r="N1663" s="319"/>
      <c r="O1663" s="320"/>
    </row>
    <row r="1664" spans="2:15">
      <c r="B1664" s="69"/>
      <c r="C1664" s="213"/>
      <c r="D1664" s="491"/>
      <c r="E1664" s="492"/>
      <c r="F1664" s="191"/>
      <c r="G1664" s="192"/>
      <c r="H1664" s="193"/>
      <c r="I1664" s="150">
        <f t="shared" si="862"/>
        <v>0</v>
      </c>
      <c r="J1664" s="150">
        <f>L1664-I1664</f>
        <v>0</v>
      </c>
      <c r="K1664" s="150"/>
      <c r="L1664" s="177">
        <f t="shared" si="863"/>
        <v>0</v>
      </c>
      <c r="M1664" s="324"/>
      <c r="N1664" s="325"/>
      <c r="O1664" s="326"/>
    </row>
    <row r="1665" spans="2:15">
      <c r="B1665" s="130" t="s">
        <v>62</v>
      </c>
      <c r="C1665" s="131" t="s">
        <v>13</v>
      </c>
      <c r="D1665" s="489"/>
      <c r="E1665" s="490"/>
      <c r="F1665" s="162"/>
      <c r="G1665" s="163"/>
      <c r="H1665" s="164"/>
      <c r="I1665" s="162">
        <f>SUM(I1666:I1668)</f>
        <v>0</v>
      </c>
      <c r="J1665" s="162">
        <f>SUM(J1666:J1668)</f>
        <v>0</v>
      </c>
      <c r="K1665" s="162"/>
      <c r="L1665" s="176">
        <f>SUM(L1666:L1668)</f>
        <v>0</v>
      </c>
      <c r="M1665" s="333"/>
      <c r="N1665" s="334"/>
      <c r="O1665" s="335"/>
    </row>
    <row r="1666" spans="2:15">
      <c r="B1666" s="69"/>
      <c r="C1666" s="200"/>
      <c r="D1666" s="487"/>
      <c r="E1666" s="488"/>
      <c r="F1666" s="197"/>
      <c r="G1666" s="198"/>
      <c r="H1666" s="199">
        <v>2</v>
      </c>
      <c r="I1666" s="165">
        <f>F1666*G1666*H1666</f>
        <v>0</v>
      </c>
      <c r="J1666" s="165">
        <f>L1666-I1666</f>
        <v>0</v>
      </c>
      <c r="K1666" s="165"/>
      <c r="L1666" s="177">
        <f>M1666*N1666*O1666</f>
        <v>0</v>
      </c>
      <c r="M1666" s="336"/>
      <c r="N1666" s="337"/>
      <c r="O1666" s="338"/>
    </row>
    <row r="1667" spans="2:15">
      <c r="B1667" s="69"/>
      <c r="C1667" s="201"/>
      <c r="D1667" s="465"/>
      <c r="E1667" s="484"/>
      <c r="F1667" s="185"/>
      <c r="G1667" s="186"/>
      <c r="H1667" s="187"/>
      <c r="I1667" s="142">
        <f t="shared" ref="I1667:I1668" si="864">F1667*G1667*H1667</f>
        <v>0</v>
      </c>
      <c r="J1667" s="142">
        <f>L1667-I1667</f>
        <v>0</v>
      </c>
      <c r="K1667" s="142"/>
      <c r="L1667" s="177">
        <f t="shared" ref="L1667:L1668" si="865">M1667*N1667*O1667</f>
        <v>0</v>
      </c>
      <c r="M1667" s="318"/>
      <c r="N1667" s="319"/>
      <c r="O1667" s="320"/>
    </row>
    <row r="1668" spans="2:15" ht="14.25" thickBot="1">
      <c r="B1668" s="71"/>
      <c r="C1668" s="202"/>
      <c r="D1668" s="480"/>
      <c r="E1668" s="485"/>
      <c r="F1668" s="188"/>
      <c r="G1668" s="189"/>
      <c r="H1668" s="190"/>
      <c r="I1668" s="143">
        <f t="shared" si="864"/>
        <v>0</v>
      </c>
      <c r="J1668" s="143">
        <f>L1668-I1668</f>
        <v>0</v>
      </c>
      <c r="K1668" s="143"/>
      <c r="L1668" s="177">
        <f t="shared" si="865"/>
        <v>0</v>
      </c>
      <c r="M1668" s="321"/>
      <c r="N1668" s="322"/>
      <c r="O1668" s="323"/>
    </row>
    <row r="1669" spans="2:15" ht="30.75" customHeight="1" thickBot="1">
      <c r="B1669" s="283" t="s">
        <v>504</v>
      </c>
      <c r="C1669" s="107" t="s">
        <v>13</v>
      </c>
      <c r="D1669" s="508" t="s">
        <v>26</v>
      </c>
      <c r="E1669" s="509"/>
      <c r="F1669" s="208">
        <v>9000</v>
      </c>
      <c r="G1669" s="209">
        <v>20</v>
      </c>
      <c r="H1669" s="210">
        <v>2</v>
      </c>
      <c r="I1669" s="147">
        <f>F1669*G1669*H1669</f>
        <v>360000</v>
      </c>
      <c r="J1669" s="147">
        <f>L1669-I1669</f>
        <v>-360000</v>
      </c>
      <c r="K1669" s="147"/>
      <c r="L1669" s="171">
        <f>M1669*N1669*O1669</f>
        <v>0</v>
      </c>
      <c r="M1669" s="339"/>
      <c r="N1669" s="340">
        <f>H1630</f>
        <v>20</v>
      </c>
      <c r="O1669" s="341">
        <f>I1630</f>
        <v>2</v>
      </c>
    </row>
    <row r="1670" spans="2:15">
      <c r="B1670" s="129" t="s">
        <v>28</v>
      </c>
      <c r="C1670" s="106" t="s">
        <v>13</v>
      </c>
      <c r="D1670" s="506"/>
      <c r="E1670" s="507"/>
      <c r="F1670" s="144"/>
      <c r="G1670" s="145"/>
      <c r="H1670" s="146"/>
      <c r="I1670" s="144">
        <f t="shared" ref="I1670" si="866">SUM(I1671:I1673)</f>
        <v>2400000</v>
      </c>
      <c r="J1670" s="144">
        <f>SUM(J1671:J1673)</f>
        <v>-2400000</v>
      </c>
      <c r="K1670" s="144"/>
      <c r="L1670" s="170">
        <f t="shared" ref="L1670" si="867">SUM(L1671:L1673)</f>
        <v>0</v>
      </c>
      <c r="M1670" s="342"/>
      <c r="N1670" s="343"/>
      <c r="O1670" s="344"/>
    </row>
    <row r="1671" spans="2:15">
      <c r="B1671" s="69"/>
      <c r="C1671" s="200"/>
      <c r="D1671" s="487"/>
      <c r="E1671" s="488"/>
      <c r="F1671" s="197">
        <v>60000</v>
      </c>
      <c r="G1671" s="198">
        <v>20</v>
      </c>
      <c r="H1671" s="199">
        <v>2</v>
      </c>
      <c r="I1671" s="165">
        <f t="shared" ref="I1671:I1672" si="868">F1671*G1671*H1671</f>
        <v>2400000</v>
      </c>
      <c r="J1671" s="165">
        <f>L1671-I1671</f>
        <v>-2400000</v>
      </c>
      <c r="K1671" s="165"/>
      <c r="L1671" s="177">
        <f>M1671*N1671*O1671</f>
        <v>0</v>
      </c>
      <c r="M1671" s="336"/>
      <c r="N1671" s="337"/>
      <c r="O1671" s="338"/>
    </row>
    <row r="1672" spans="2:15">
      <c r="B1672" s="69"/>
      <c r="C1672" s="201"/>
      <c r="D1672" s="465"/>
      <c r="E1672" s="484"/>
      <c r="F1672" s="185"/>
      <c r="G1672" s="186"/>
      <c r="H1672" s="187"/>
      <c r="I1672" s="142">
        <f t="shared" si="868"/>
        <v>0</v>
      </c>
      <c r="J1672" s="142">
        <f>L1672-I1672</f>
        <v>0</v>
      </c>
      <c r="K1672" s="142"/>
      <c r="L1672" s="177">
        <f t="shared" ref="L1672:L1673" si="869">M1672*N1672*O1672</f>
        <v>0</v>
      </c>
      <c r="M1672" s="318"/>
      <c r="N1672" s="319"/>
      <c r="O1672" s="320"/>
    </row>
    <row r="1673" spans="2:15" ht="14.25" thickBot="1">
      <c r="B1673" s="71"/>
      <c r="C1673" s="202"/>
      <c r="D1673" s="480"/>
      <c r="E1673" s="485"/>
      <c r="F1673" s="188"/>
      <c r="G1673" s="189"/>
      <c r="H1673" s="190"/>
      <c r="I1673" s="143">
        <f>F1673*G1673*H1673</f>
        <v>0</v>
      </c>
      <c r="J1673" s="143">
        <f>L1673-I1673</f>
        <v>0</v>
      </c>
      <c r="K1673" s="143"/>
      <c r="L1673" s="177">
        <f t="shared" si="869"/>
        <v>0</v>
      </c>
      <c r="M1673" s="321"/>
      <c r="N1673" s="322"/>
      <c r="O1673" s="323"/>
    </row>
    <row r="1674" spans="2:15">
      <c r="B1674" s="105" t="s">
        <v>29</v>
      </c>
      <c r="C1674" s="107" t="s">
        <v>13</v>
      </c>
      <c r="D1674" s="478" t="s">
        <v>29</v>
      </c>
      <c r="E1674" s="486"/>
      <c r="F1674" s="147"/>
      <c r="G1674" s="148"/>
      <c r="H1674" s="149"/>
      <c r="I1674" s="147">
        <f t="shared" ref="I1674" si="870">SUM(I1675:I1677)</f>
        <v>800000</v>
      </c>
      <c r="J1674" s="147">
        <f>SUM(J1675:J1677)</f>
        <v>-800000</v>
      </c>
      <c r="K1674" s="147"/>
      <c r="L1674" s="171">
        <f t="shared" ref="L1674" si="871">SUM(L1675:L1677)</f>
        <v>0</v>
      </c>
      <c r="M1674" s="315"/>
      <c r="N1674" s="316"/>
      <c r="O1674" s="317">
        <f>I1630</f>
        <v>2</v>
      </c>
    </row>
    <row r="1675" spans="2:15">
      <c r="B1675" s="69"/>
      <c r="C1675" s="70" t="s">
        <v>63</v>
      </c>
      <c r="D1675" s="465"/>
      <c r="E1675" s="484"/>
      <c r="F1675" s="185">
        <v>20000</v>
      </c>
      <c r="G1675" s="186">
        <v>20</v>
      </c>
      <c r="H1675" s="187">
        <v>2</v>
      </c>
      <c r="I1675" s="142">
        <f t="shared" ref="I1675:I1677" si="872">F1675*G1675*H1675</f>
        <v>800000</v>
      </c>
      <c r="J1675" s="142">
        <f>L1675-I1675</f>
        <v>-800000</v>
      </c>
      <c r="K1675" s="142"/>
      <c r="L1675" s="172">
        <f>M1675*N1675*O1675</f>
        <v>0</v>
      </c>
      <c r="M1675" s="318"/>
      <c r="N1675" s="319">
        <f>H1630</f>
        <v>20</v>
      </c>
      <c r="O1675" s="320">
        <f>I1630</f>
        <v>2</v>
      </c>
    </row>
    <row r="1676" spans="2:15">
      <c r="B1676" s="69"/>
      <c r="C1676" s="70" t="s">
        <v>64</v>
      </c>
      <c r="D1676" s="465"/>
      <c r="E1676" s="484"/>
      <c r="F1676" s="185"/>
      <c r="G1676" s="186"/>
      <c r="H1676" s="187"/>
      <c r="I1676" s="142">
        <f t="shared" si="872"/>
        <v>0</v>
      </c>
      <c r="J1676" s="142">
        <f>L1676-I1676</f>
        <v>0</v>
      </c>
      <c r="K1676" s="142"/>
      <c r="L1676" s="172">
        <f t="shared" ref="L1676:L1677" si="873">M1676*N1676*O1676</f>
        <v>0</v>
      </c>
      <c r="M1676" s="318"/>
      <c r="N1676" s="319"/>
      <c r="O1676" s="320"/>
    </row>
    <row r="1677" spans="2:15" ht="14.25" thickBot="1">
      <c r="B1677" s="71"/>
      <c r="C1677" s="72"/>
      <c r="D1677" s="480"/>
      <c r="E1677" s="485"/>
      <c r="F1677" s="188"/>
      <c r="G1677" s="189"/>
      <c r="H1677" s="190"/>
      <c r="I1677" s="143">
        <f t="shared" si="872"/>
        <v>0</v>
      </c>
      <c r="J1677" s="143">
        <f>L1677-I1677</f>
        <v>0</v>
      </c>
      <c r="K1677" s="143"/>
      <c r="L1677" s="172">
        <f t="shared" si="873"/>
        <v>0</v>
      </c>
      <c r="M1677" s="321"/>
      <c r="N1677" s="322"/>
      <c r="O1677" s="323"/>
    </row>
    <row r="1678" spans="2:15">
      <c r="B1678" s="129" t="s">
        <v>65</v>
      </c>
      <c r="C1678" s="106" t="s">
        <v>13</v>
      </c>
      <c r="D1678" s="506"/>
      <c r="E1678" s="507"/>
      <c r="F1678" s="144"/>
      <c r="G1678" s="145"/>
      <c r="H1678" s="146"/>
      <c r="I1678" s="144">
        <f t="shared" ref="I1678" si="874">SUM(I1679:I1681)</f>
        <v>120000</v>
      </c>
      <c r="J1678" s="144">
        <f>SUM(J1679:J1681)</f>
        <v>-120000</v>
      </c>
      <c r="K1678" s="144"/>
      <c r="L1678" s="170">
        <f t="shared" ref="L1678" si="875">SUM(L1679:L1681)</f>
        <v>0</v>
      </c>
      <c r="M1678" s="342"/>
      <c r="N1678" s="343"/>
      <c r="O1678" s="344"/>
    </row>
    <row r="1679" spans="2:15">
      <c r="B1679" s="69"/>
      <c r="C1679" s="211" t="s">
        <v>416</v>
      </c>
      <c r="D1679" s="487"/>
      <c r="E1679" s="488"/>
      <c r="F1679" s="197">
        <v>3000</v>
      </c>
      <c r="G1679" s="198">
        <v>20</v>
      </c>
      <c r="H1679" s="199">
        <v>2</v>
      </c>
      <c r="I1679" s="165">
        <f t="shared" ref="I1679:I1681" si="876">F1679*G1679*H1679</f>
        <v>120000</v>
      </c>
      <c r="J1679" s="165">
        <f>L1679-I1679</f>
        <v>-120000</v>
      </c>
      <c r="K1679" s="165"/>
      <c r="L1679" s="177">
        <f>M1679*N1679*O1679</f>
        <v>0</v>
      </c>
      <c r="M1679" s="336"/>
      <c r="N1679" s="337">
        <f>H1630</f>
        <v>20</v>
      </c>
      <c r="O1679" s="338">
        <f>I1630</f>
        <v>2</v>
      </c>
    </row>
    <row r="1680" spans="2:15">
      <c r="B1680" s="69"/>
      <c r="C1680" s="70" t="s">
        <v>34</v>
      </c>
      <c r="D1680" s="465"/>
      <c r="E1680" s="484"/>
      <c r="F1680" s="185"/>
      <c r="G1680" s="186"/>
      <c r="H1680" s="187"/>
      <c r="I1680" s="142">
        <f t="shared" si="876"/>
        <v>0</v>
      </c>
      <c r="J1680" s="142">
        <f>L1680-I1680</f>
        <v>0</v>
      </c>
      <c r="K1680" s="142"/>
      <c r="L1680" s="177">
        <f t="shared" ref="L1680:L1681" si="877">M1680*N1680*O1680</f>
        <v>0</v>
      </c>
      <c r="M1680" s="336"/>
      <c r="N1680" s="319">
        <f>H1630</f>
        <v>20</v>
      </c>
      <c r="O1680" s="320">
        <f>I1630</f>
        <v>2</v>
      </c>
    </row>
    <row r="1681" spans="1:15" ht="14.25" thickBot="1">
      <c r="B1681" s="71"/>
      <c r="C1681" s="72"/>
      <c r="D1681" s="480"/>
      <c r="E1681" s="485"/>
      <c r="F1681" s="188"/>
      <c r="G1681" s="189"/>
      <c r="H1681" s="190"/>
      <c r="I1681" s="143">
        <f t="shared" si="876"/>
        <v>0</v>
      </c>
      <c r="J1681" s="143">
        <f>L1681-I1681</f>
        <v>0</v>
      </c>
      <c r="K1681" s="143"/>
      <c r="L1681" s="177">
        <f t="shared" si="877"/>
        <v>0</v>
      </c>
      <c r="M1681" s="321"/>
      <c r="N1681" s="322"/>
      <c r="O1681" s="323"/>
    </row>
    <row r="1682" spans="1:15">
      <c r="B1682" s="105" t="s">
        <v>66</v>
      </c>
      <c r="C1682" s="107" t="s">
        <v>13</v>
      </c>
      <c r="D1682" s="482">
        <f>I1682/(I1643+I1644+I1647+I1651+I1660+I1669+I1670+I1674+I1678)</f>
        <v>7.0198660963659287E-2</v>
      </c>
      <c r="E1682" s="483"/>
      <c r="F1682" s="147"/>
      <c r="G1682" s="148"/>
      <c r="H1682" s="149"/>
      <c r="I1682" s="147">
        <f t="shared" ref="I1682" si="878">SUM(I1683:I1685)</f>
        <v>1126000</v>
      </c>
      <c r="J1682" s="147">
        <f>SUM(J1683:J1685)</f>
        <v>-1126000</v>
      </c>
      <c r="K1682" s="147"/>
      <c r="L1682" s="171">
        <f t="shared" ref="L1682" si="879">SUM(L1683:L1685)</f>
        <v>0</v>
      </c>
      <c r="M1682" s="315"/>
      <c r="N1682" s="316"/>
      <c r="O1682" s="317"/>
    </row>
    <row r="1683" spans="1:15" ht="16.5" customHeight="1">
      <c r="B1683" s="496" t="s">
        <v>79</v>
      </c>
      <c r="C1683" s="70" t="s">
        <v>27</v>
      </c>
      <c r="D1683" s="465"/>
      <c r="E1683" s="484"/>
      <c r="F1683" s="185">
        <v>33000</v>
      </c>
      <c r="G1683" s="186">
        <v>1</v>
      </c>
      <c r="H1683" s="187">
        <v>2</v>
      </c>
      <c r="I1683" s="142">
        <f t="shared" ref="I1683:I1685" si="880">F1683*G1683*H1683</f>
        <v>66000</v>
      </c>
      <c r="J1683" s="142">
        <f>L1683-I1683</f>
        <v>-66000</v>
      </c>
      <c r="K1683" s="142"/>
      <c r="L1683" s="172">
        <f>M1683*N1683*O1683</f>
        <v>0</v>
      </c>
      <c r="M1683" s="318"/>
      <c r="N1683" s="319">
        <f>H1630</f>
        <v>20</v>
      </c>
      <c r="O1683" s="320">
        <f>I1630</f>
        <v>2</v>
      </c>
    </row>
    <row r="1684" spans="1:15">
      <c r="B1684" s="496"/>
      <c r="C1684" s="70" t="s">
        <v>30</v>
      </c>
      <c r="D1684" s="465"/>
      <c r="E1684" s="484"/>
      <c r="F1684" s="185">
        <v>30000</v>
      </c>
      <c r="G1684" s="186">
        <v>1</v>
      </c>
      <c r="H1684" s="187">
        <v>2</v>
      </c>
      <c r="I1684" s="142">
        <f t="shared" si="880"/>
        <v>60000</v>
      </c>
      <c r="J1684" s="142">
        <f>L1684-I1684</f>
        <v>-60000</v>
      </c>
      <c r="K1684" s="142"/>
      <c r="L1684" s="172">
        <f t="shared" ref="L1684:L1685" si="881">M1684*N1684*O1684</f>
        <v>0</v>
      </c>
      <c r="M1684" s="318"/>
      <c r="N1684" s="319">
        <f>H1630</f>
        <v>20</v>
      </c>
      <c r="O1684" s="320">
        <f>I1630</f>
        <v>2</v>
      </c>
    </row>
    <row r="1685" spans="1:15" ht="19.5" customHeight="1" thickBot="1">
      <c r="B1685" s="497"/>
      <c r="C1685" s="72" t="s">
        <v>33</v>
      </c>
      <c r="D1685" s="480"/>
      <c r="E1685" s="485"/>
      <c r="F1685" s="188">
        <v>500000</v>
      </c>
      <c r="G1685" s="189">
        <v>1</v>
      </c>
      <c r="H1685" s="190">
        <v>2</v>
      </c>
      <c r="I1685" s="143">
        <f t="shared" si="880"/>
        <v>1000000</v>
      </c>
      <c r="J1685" s="143">
        <f>L1685-I1685</f>
        <v>-1000000</v>
      </c>
      <c r="K1685" s="143"/>
      <c r="L1685" s="172">
        <f t="shared" si="881"/>
        <v>0</v>
      </c>
      <c r="M1685" s="321"/>
      <c r="N1685" s="322"/>
      <c r="O1685" s="323"/>
    </row>
    <row r="1686" spans="1:15" ht="18" customHeight="1">
      <c r="B1686" s="124" t="s">
        <v>412</v>
      </c>
      <c r="C1686" s="125" t="s">
        <v>23</v>
      </c>
      <c r="D1686" s="510"/>
      <c r="E1686" s="511"/>
      <c r="F1686" s="126"/>
      <c r="G1686" s="127"/>
      <c r="H1686" s="128"/>
      <c r="I1686" s="126">
        <f>SUM(I1687:I1690)</f>
        <v>1300000</v>
      </c>
      <c r="J1686" s="126">
        <f>SUM(J1687:J1690)</f>
        <v>-1300000</v>
      </c>
      <c r="K1686" s="126"/>
      <c r="L1686" s="178">
        <f>SUM(L1687:L1690)</f>
        <v>0</v>
      </c>
      <c r="M1686" s="345"/>
      <c r="N1686" s="346"/>
      <c r="O1686" s="347"/>
    </row>
    <row r="1687" spans="1:15">
      <c r="A1687" t="str">
        <f>B1630&amp;"식비"</f>
        <v>26식비</v>
      </c>
      <c r="B1687" s="111"/>
      <c r="C1687" s="110" t="s">
        <v>67</v>
      </c>
      <c r="D1687" s="487"/>
      <c r="E1687" s="488"/>
      <c r="F1687" s="197">
        <v>15000</v>
      </c>
      <c r="G1687" s="198">
        <v>20</v>
      </c>
      <c r="H1687" s="199">
        <v>2</v>
      </c>
      <c r="I1687" s="161">
        <f t="shared" ref="I1687:I1690" si="882">F1687*G1687*H1687</f>
        <v>600000</v>
      </c>
      <c r="J1687" s="161">
        <f>L1687-I1687</f>
        <v>-600000</v>
      </c>
      <c r="K1687" s="161"/>
      <c r="L1687" s="175">
        <f>M1687*N1687*O1687</f>
        <v>0</v>
      </c>
      <c r="M1687" s="336"/>
      <c r="N1687" s="337">
        <f>H1630</f>
        <v>20</v>
      </c>
      <c r="O1687" s="338">
        <f>I1630</f>
        <v>2</v>
      </c>
    </row>
    <row r="1688" spans="1:15">
      <c r="A1688" t="str">
        <f>B1630&amp;"숙박비"</f>
        <v>26숙박비</v>
      </c>
      <c r="B1688" s="111"/>
      <c r="C1688" s="112" t="s">
        <v>80</v>
      </c>
      <c r="D1688" s="465"/>
      <c r="E1688" s="484"/>
      <c r="F1688" s="191"/>
      <c r="G1688" s="192"/>
      <c r="H1688" s="193"/>
      <c r="I1688" s="166">
        <f t="shared" si="882"/>
        <v>0</v>
      </c>
      <c r="J1688" s="166">
        <f>L1688-I1688</f>
        <v>0</v>
      </c>
      <c r="K1688" s="166"/>
      <c r="L1688" s="175">
        <f t="shared" ref="L1688:L1690" si="883">M1688*N1688*O1688</f>
        <v>0</v>
      </c>
      <c r="M1688" s="324"/>
      <c r="N1688" s="325"/>
      <c r="O1688" s="326"/>
    </row>
    <row r="1689" spans="1:15">
      <c r="A1689" t="str">
        <f>B1630&amp;"수당"</f>
        <v>26수당</v>
      </c>
      <c r="B1689" s="111"/>
      <c r="C1689" s="112" t="s">
        <v>20</v>
      </c>
      <c r="D1689" s="203"/>
      <c r="E1689" s="204"/>
      <c r="F1689" s="191">
        <v>300000</v>
      </c>
      <c r="G1689" s="192">
        <v>1</v>
      </c>
      <c r="H1689" s="193">
        <v>1</v>
      </c>
      <c r="I1689" s="166">
        <f t="shared" si="882"/>
        <v>300000</v>
      </c>
      <c r="J1689" s="166">
        <f>L1689-I1689</f>
        <v>-300000</v>
      </c>
      <c r="K1689" s="166"/>
      <c r="L1689" s="175">
        <f t="shared" si="883"/>
        <v>0</v>
      </c>
      <c r="M1689" s="324"/>
      <c r="N1689" s="325"/>
      <c r="O1689" s="326"/>
    </row>
    <row r="1690" spans="1:15" ht="14.25" thickBot="1">
      <c r="A1690" t="str">
        <f>B1630&amp;"임금"</f>
        <v>26임금</v>
      </c>
      <c r="B1690" s="113"/>
      <c r="C1690" s="114" t="s">
        <v>81</v>
      </c>
      <c r="D1690" s="480"/>
      <c r="E1690" s="485"/>
      <c r="F1690" s="188">
        <v>400000</v>
      </c>
      <c r="G1690" s="189">
        <v>1</v>
      </c>
      <c r="H1690" s="190">
        <v>1</v>
      </c>
      <c r="I1690" s="167">
        <f t="shared" si="882"/>
        <v>400000</v>
      </c>
      <c r="J1690" s="167">
        <f>L1690-I1690</f>
        <v>-400000</v>
      </c>
      <c r="K1690" s="167"/>
      <c r="L1690" s="179">
        <f t="shared" si="883"/>
        <v>0</v>
      </c>
      <c r="M1690" s="321"/>
      <c r="N1690" s="322">
        <f>H1630</f>
        <v>20</v>
      </c>
      <c r="O1690" s="323">
        <f>I1630</f>
        <v>2</v>
      </c>
    </row>
    <row r="1691" spans="1:15" ht="37.9" customHeight="1">
      <c r="B1691" s="362" t="s">
        <v>533</v>
      </c>
      <c r="C1691" s="363" t="s">
        <v>532</v>
      </c>
      <c r="D1691" s="362"/>
      <c r="E1691" s="362" t="s">
        <v>529</v>
      </c>
      <c r="F1691" s="362"/>
      <c r="G1691" s="362" t="s">
        <v>528</v>
      </c>
      <c r="H1691" s="362"/>
      <c r="I1691" s="362" t="s">
        <v>534</v>
      </c>
      <c r="J1691" s="362"/>
      <c r="K1691" s="362" t="s">
        <v>535</v>
      </c>
      <c r="L1691" s="362"/>
    </row>
    <row r="1692" spans="1:15" ht="37.9" customHeight="1">
      <c r="B1692" s="362" t="s">
        <v>533</v>
      </c>
      <c r="C1692" s="363" t="s">
        <v>532</v>
      </c>
      <c r="D1692" s="362"/>
      <c r="E1692" s="362" t="s">
        <v>529</v>
      </c>
      <c r="F1692" s="362"/>
      <c r="G1692" s="362" t="s">
        <v>528</v>
      </c>
      <c r="H1692" s="362"/>
      <c r="I1692" s="362" t="s">
        <v>534</v>
      </c>
      <c r="J1692" s="362"/>
      <c r="K1692" s="362" t="s">
        <v>535</v>
      </c>
      <c r="L1692" s="362"/>
    </row>
    <row r="1693" spans="1:15" ht="37.9" customHeight="1" thickBot="1">
      <c r="B1693" s="362" t="s">
        <v>533</v>
      </c>
      <c r="C1693" s="363" t="s">
        <v>532</v>
      </c>
      <c r="D1693" s="362"/>
      <c r="E1693" s="362"/>
      <c r="F1693" s="362"/>
      <c r="G1693" s="362"/>
      <c r="H1693" s="362"/>
      <c r="I1693" s="362"/>
      <c r="J1693" s="362"/>
      <c r="K1693" s="362"/>
    </row>
    <row r="1694" spans="1:15" ht="33.75" customHeight="1">
      <c r="B1694" s="123" t="s">
        <v>68</v>
      </c>
      <c r="C1694" s="515" t="s">
        <v>42</v>
      </c>
      <c r="D1694" s="515"/>
      <c r="E1694" s="96" t="s">
        <v>409</v>
      </c>
      <c r="F1694" s="96" t="s">
        <v>43</v>
      </c>
      <c r="G1694" s="96" t="s">
        <v>44</v>
      </c>
      <c r="H1694" s="96" t="s">
        <v>45</v>
      </c>
      <c r="I1694" s="96" t="s">
        <v>46</v>
      </c>
      <c r="J1694" s="96" t="s">
        <v>47</v>
      </c>
      <c r="K1694" s="135"/>
      <c r="L1694" s="65"/>
    </row>
    <row r="1695" spans="1:15" ht="24.75" customHeight="1" thickBot="1">
      <c r="B1695" s="288">
        <f>B1630+1</f>
        <v>27</v>
      </c>
      <c r="C1695" s="516" t="s">
        <v>419</v>
      </c>
      <c r="D1695" s="516"/>
      <c r="E1695" s="141" t="s">
        <v>410</v>
      </c>
      <c r="F1695" s="141">
        <v>3</v>
      </c>
      <c r="G1695" s="215">
        <v>30</v>
      </c>
      <c r="H1695" s="141">
        <v>20</v>
      </c>
      <c r="I1695" s="141">
        <v>2</v>
      </c>
      <c r="J1695" s="104">
        <f>H1695*I1695</f>
        <v>40</v>
      </c>
      <c r="K1695" s="136"/>
      <c r="L1695" s="66"/>
    </row>
    <row r="1696" spans="1:15" ht="14.25" thickBot="1">
      <c r="B1696" s="64"/>
      <c r="C1696" s="64"/>
      <c r="D1696" s="64"/>
      <c r="E1696" s="64"/>
      <c r="F1696" s="64"/>
      <c r="G1696" s="64"/>
      <c r="H1696" s="64"/>
      <c r="I1696" s="64"/>
      <c r="J1696" s="64"/>
      <c r="K1696" s="137"/>
      <c r="L1696" s="64"/>
    </row>
    <row r="1697" spans="1:15" ht="18.75" customHeight="1">
      <c r="B1697" s="504" t="s">
        <v>78</v>
      </c>
      <c r="C1697" s="505"/>
      <c r="D1697" s="505"/>
      <c r="E1697" s="463" t="s">
        <v>404</v>
      </c>
      <c r="F1697" s="505"/>
      <c r="G1697" s="498" t="s">
        <v>82</v>
      </c>
      <c r="H1697" s="463" t="s">
        <v>405</v>
      </c>
      <c r="I1697" s="463" t="s">
        <v>406</v>
      </c>
      <c r="J1697" s="459" t="s">
        <v>403</v>
      </c>
      <c r="K1697" s="138"/>
      <c r="L1697" s="64"/>
    </row>
    <row r="1698" spans="1:15" ht="47.25" customHeight="1">
      <c r="B1698" s="97" t="s">
        <v>22</v>
      </c>
      <c r="C1698" s="98" t="s">
        <v>23</v>
      </c>
      <c r="D1698" s="216" t="s">
        <v>420</v>
      </c>
      <c r="E1698" s="464"/>
      <c r="F1698" s="464"/>
      <c r="G1698" s="499"/>
      <c r="H1698" s="464"/>
      <c r="I1698" s="464"/>
      <c r="J1698" s="460"/>
      <c r="K1698" s="139"/>
      <c r="L1698" s="64"/>
    </row>
    <row r="1699" spans="1:15" ht="18" customHeight="1">
      <c r="B1699" s="67" t="s">
        <v>23</v>
      </c>
      <c r="C1699" s="121">
        <f>SUM(C1700:C1701)</f>
        <v>0</v>
      </c>
      <c r="D1699" s="502">
        <f>ROUNDDOWN(C1700/G1695/J1695,0)</f>
        <v>0</v>
      </c>
      <c r="E1699" s="469" t="s">
        <v>438</v>
      </c>
      <c r="F1699" s="469"/>
      <c r="G1699" s="469">
        <v>6</v>
      </c>
      <c r="H1699" s="471">
        <v>190306</v>
      </c>
      <c r="I1699" s="474">
        <v>6850</v>
      </c>
      <c r="J1699" s="461">
        <f>D1699/I1699</f>
        <v>0</v>
      </c>
      <c r="K1699" s="140"/>
      <c r="L1699" s="64"/>
    </row>
    <row r="1700" spans="1:15" ht="18" customHeight="1">
      <c r="B1700" s="67" t="s">
        <v>415</v>
      </c>
      <c r="C1700" s="121">
        <f>L1707</f>
        <v>0</v>
      </c>
      <c r="D1700" s="502"/>
      <c r="E1700" s="469"/>
      <c r="F1700" s="469"/>
      <c r="G1700" s="469"/>
      <c r="H1700" s="472"/>
      <c r="I1700" s="474"/>
      <c r="J1700" s="461"/>
      <c r="K1700" s="140"/>
      <c r="L1700" s="64"/>
    </row>
    <row r="1701" spans="1:15" ht="18" customHeight="1" thickBot="1">
      <c r="B1701" s="68" t="s">
        <v>414</v>
      </c>
      <c r="C1701" s="122">
        <f>L1751</f>
        <v>0</v>
      </c>
      <c r="D1701" s="503"/>
      <c r="E1701" s="470"/>
      <c r="F1701" s="470"/>
      <c r="G1701" s="470"/>
      <c r="H1701" s="473"/>
      <c r="I1701" s="475"/>
      <c r="J1701" s="462"/>
      <c r="K1701" s="140"/>
      <c r="L1701" s="64"/>
    </row>
    <row r="1702" spans="1:15" ht="18" customHeight="1">
      <c r="B1702" s="180"/>
      <c r="C1702" s="205"/>
      <c r="D1702" s="206"/>
      <c r="E1702" s="181"/>
      <c r="F1702" s="181"/>
      <c r="G1702" s="181"/>
      <c r="H1702" s="183"/>
      <c r="I1702" s="184"/>
      <c r="J1702" s="207"/>
      <c r="K1702" s="182"/>
      <c r="L1702" s="64"/>
    </row>
    <row r="1703" spans="1:15" ht="14.25" thickBot="1">
      <c r="B1703" s="64"/>
      <c r="C1703" s="64"/>
      <c r="D1703" s="64"/>
      <c r="E1703" s="64"/>
      <c r="F1703" s="64"/>
      <c r="G1703" s="64"/>
      <c r="H1703" s="64"/>
      <c r="I1703" s="64"/>
      <c r="J1703" s="64"/>
      <c r="K1703" s="64"/>
      <c r="L1703" s="64"/>
    </row>
    <row r="1704" spans="1:15" ht="19.5" customHeight="1" thickBot="1">
      <c r="B1704" s="64"/>
      <c r="C1704" s="64"/>
      <c r="D1704" s="64"/>
      <c r="E1704" s="64"/>
      <c r="F1704" s="289" t="s">
        <v>74</v>
      </c>
      <c r="G1704" s="290"/>
      <c r="H1704" s="290"/>
      <c r="I1704" s="292"/>
      <c r="J1704" s="293" t="s">
        <v>35</v>
      </c>
      <c r="K1704" s="294"/>
      <c r="L1704" s="295" t="s">
        <v>76</v>
      </c>
      <c r="M1704" s="310"/>
      <c r="N1704" s="310"/>
      <c r="O1704" s="115"/>
    </row>
    <row r="1705" spans="1:15" ht="18.75" customHeight="1" thickBot="1">
      <c r="B1705" s="75" t="s">
        <v>31</v>
      </c>
      <c r="C1705" s="76" t="s">
        <v>50</v>
      </c>
      <c r="D1705" s="467" t="s">
        <v>51</v>
      </c>
      <c r="E1705" s="468"/>
      <c r="F1705" s="75" t="s">
        <v>52</v>
      </c>
      <c r="G1705" s="76" t="s">
        <v>53</v>
      </c>
      <c r="H1705" s="77" t="s">
        <v>21</v>
      </c>
      <c r="I1705" s="75" t="s">
        <v>48</v>
      </c>
      <c r="J1705" s="132" t="s">
        <v>407</v>
      </c>
      <c r="K1705" s="296" t="s">
        <v>408</v>
      </c>
      <c r="L1705" s="295" t="s">
        <v>48</v>
      </c>
      <c r="M1705" s="295" t="s">
        <v>52</v>
      </c>
      <c r="N1705" s="295" t="s">
        <v>53</v>
      </c>
      <c r="O1705" s="295" t="s">
        <v>21</v>
      </c>
    </row>
    <row r="1706" spans="1:15" ht="21" customHeight="1" thickBot="1">
      <c r="B1706" s="78" t="s">
        <v>23</v>
      </c>
      <c r="C1706" s="79"/>
      <c r="D1706" s="467"/>
      <c r="E1706" s="468"/>
      <c r="F1706" s="80"/>
      <c r="G1706" s="81"/>
      <c r="H1706" s="82"/>
      <c r="I1706" s="83">
        <f>I1707+I1751</f>
        <v>18466192</v>
      </c>
      <c r="J1706" s="133"/>
      <c r="K1706" s="133"/>
      <c r="L1706" s="168">
        <f>L1707+L1751</f>
        <v>0</v>
      </c>
      <c r="M1706" s="80"/>
      <c r="N1706" s="81"/>
      <c r="O1706" s="82"/>
    </row>
    <row r="1707" spans="1:15" ht="21.75" customHeight="1" thickBot="1">
      <c r="A1707" t="str">
        <f>B1695&amp;"훈련비"</f>
        <v>27훈련비</v>
      </c>
      <c r="B1707" s="99" t="s">
        <v>413</v>
      </c>
      <c r="C1707" s="100" t="s">
        <v>23</v>
      </c>
      <c r="D1707" s="500"/>
      <c r="E1707" s="501"/>
      <c r="F1707" s="101"/>
      <c r="G1707" s="102"/>
      <c r="H1707" s="103"/>
      <c r="I1707" s="101">
        <f>I1708+I1709+I1712+I1716+I1725+I1734+I1735+I1739+I1743+I1747</f>
        <v>17166192</v>
      </c>
      <c r="J1707" s="101">
        <f>J1708+J1709+J1712+J1716+J1725+J1734+J1735+J1739+J1743+J1747</f>
        <v>-17166192</v>
      </c>
      <c r="K1707" s="101"/>
      <c r="L1707" s="169">
        <f>L1708+L1709+L1712+L1716+L1725+L1734+L1735+L1739+L1743+L1747</f>
        <v>0</v>
      </c>
      <c r="M1707" s="101"/>
      <c r="N1707" s="102"/>
      <c r="O1707" s="311"/>
    </row>
    <row r="1708" spans="1:15" ht="14.25" thickBot="1">
      <c r="B1708" s="105" t="s">
        <v>54</v>
      </c>
      <c r="C1708" s="106" t="s">
        <v>13</v>
      </c>
      <c r="D1708" s="476" t="s">
        <v>54</v>
      </c>
      <c r="E1708" s="477"/>
      <c r="F1708" s="280">
        <v>12506</v>
      </c>
      <c r="G1708" s="281">
        <v>16</v>
      </c>
      <c r="H1708" s="282">
        <v>2</v>
      </c>
      <c r="I1708" s="144">
        <f>F1708*G1708*H1708</f>
        <v>400192</v>
      </c>
      <c r="J1708" s="144">
        <f>L1708-I1708</f>
        <v>-400192</v>
      </c>
      <c r="K1708" s="144"/>
      <c r="L1708" s="170">
        <f>M1708*N1708*O1708</f>
        <v>0</v>
      </c>
      <c r="M1708" s="312"/>
      <c r="N1708" s="313">
        <v>30</v>
      </c>
      <c r="O1708" s="314">
        <f>I1695</f>
        <v>2</v>
      </c>
    </row>
    <row r="1709" spans="1:15">
      <c r="B1709" s="105" t="s">
        <v>55</v>
      </c>
      <c r="C1709" s="107" t="s">
        <v>13</v>
      </c>
      <c r="D1709" s="478"/>
      <c r="E1709" s="479"/>
      <c r="F1709" s="147"/>
      <c r="G1709" s="148"/>
      <c r="H1709" s="149"/>
      <c r="I1709" s="147">
        <f t="shared" ref="I1709" si="884">SUM(I1710:I1711)</f>
        <v>0</v>
      </c>
      <c r="J1709" s="147">
        <f>SUM(J1710:J1711)</f>
        <v>0</v>
      </c>
      <c r="K1709" s="147"/>
      <c r="L1709" s="171">
        <f t="shared" ref="L1709" si="885">SUM(L1710:L1711)</f>
        <v>0</v>
      </c>
      <c r="M1709" s="315"/>
      <c r="N1709" s="316"/>
      <c r="O1709" s="317"/>
    </row>
    <row r="1710" spans="1:15">
      <c r="B1710" s="69"/>
      <c r="C1710" s="70" t="s">
        <v>56</v>
      </c>
      <c r="D1710" s="465"/>
      <c r="E1710" s="466"/>
      <c r="F1710" s="185"/>
      <c r="G1710" s="186"/>
      <c r="H1710" s="187"/>
      <c r="I1710" s="142">
        <f>F1710*G1710*H1710</f>
        <v>0</v>
      </c>
      <c r="J1710" s="142">
        <f>L1710-I1710</f>
        <v>0</v>
      </c>
      <c r="K1710" s="142"/>
      <c r="L1710" s="172">
        <f>M1710*N1710*O1710</f>
        <v>0</v>
      </c>
      <c r="M1710" s="318"/>
      <c r="N1710" s="319"/>
      <c r="O1710" s="320"/>
    </row>
    <row r="1711" spans="1:15" ht="14.25" thickBot="1">
      <c r="B1711" s="71"/>
      <c r="C1711" s="72"/>
      <c r="D1711" s="480"/>
      <c r="E1711" s="481"/>
      <c r="F1711" s="188"/>
      <c r="G1711" s="189"/>
      <c r="H1711" s="190"/>
      <c r="I1711" s="143">
        <f>F1711*G1711*H1711</f>
        <v>0</v>
      </c>
      <c r="J1711" s="143">
        <f>L1711-I1711</f>
        <v>0</v>
      </c>
      <c r="K1711" s="143"/>
      <c r="L1711" s="172">
        <f>M1711*N1711*O1711</f>
        <v>0</v>
      </c>
      <c r="M1711" s="321"/>
      <c r="N1711" s="322"/>
      <c r="O1711" s="323"/>
    </row>
    <row r="1712" spans="1:15">
      <c r="B1712" s="105" t="s">
        <v>57</v>
      </c>
      <c r="C1712" s="107" t="s">
        <v>13</v>
      </c>
      <c r="D1712" s="478"/>
      <c r="E1712" s="479"/>
      <c r="F1712" s="147"/>
      <c r="G1712" s="148"/>
      <c r="H1712" s="149"/>
      <c r="I1712" s="147">
        <f t="shared" ref="I1712" si="886">SUM(I1713:I1715)</f>
        <v>1800000</v>
      </c>
      <c r="J1712" s="147">
        <f>SUM(J1713:J1715)</f>
        <v>-1800000</v>
      </c>
      <c r="K1712" s="147"/>
      <c r="L1712" s="171">
        <f t="shared" ref="L1712" si="887">SUM(L1713:L1715)</f>
        <v>0</v>
      </c>
      <c r="M1712" s="315"/>
      <c r="N1712" s="316"/>
      <c r="O1712" s="317"/>
    </row>
    <row r="1713" spans="2:15">
      <c r="B1713" s="69"/>
      <c r="C1713" s="70" t="s">
        <v>56</v>
      </c>
      <c r="D1713" s="465"/>
      <c r="E1713" s="466"/>
      <c r="F1713" s="185">
        <v>900000</v>
      </c>
      <c r="G1713" s="186">
        <v>1</v>
      </c>
      <c r="H1713" s="187">
        <v>2</v>
      </c>
      <c r="I1713" s="142">
        <f t="shared" ref="I1713:I1715" si="888">F1713*G1713*H1713</f>
        <v>1800000</v>
      </c>
      <c r="J1713" s="142">
        <f>L1713-I1713</f>
        <v>-1800000</v>
      </c>
      <c r="K1713" s="142"/>
      <c r="L1713" s="172">
        <f>M1713*N1713*O1713</f>
        <v>0</v>
      </c>
      <c r="M1713" s="318"/>
      <c r="N1713" s="319"/>
      <c r="O1713" s="320"/>
    </row>
    <row r="1714" spans="2:15">
      <c r="B1714" s="69"/>
      <c r="C1714" s="70"/>
      <c r="D1714" s="465"/>
      <c r="E1714" s="466"/>
      <c r="F1714" s="185"/>
      <c r="G1714" s="186"/>
      <c r="H1714" s="187"/>
      <c r="I1714" s="142">
        <f t="shared" si="888"/>
        <v>0</v>
      </c>
      <c r="J1714" s="142">
        <f>L1714-I1714</f>
        <v>0</v>
      </c>
      <c r="K1714" s="142"/>
      <c r="L1714" s="172">
        <f t="shared" ref="L1714:L1715" si="889">M1714*N1714*O1714</f>
        <v>0</v>
      </c>
      <c r="M1714" s="318"/>
      <c r="N1714" s="319"/>
      <c r="O1714" s="320"/>
    </row>
    <row r="1715" spans="2:15" ht="14.25" thickBot="1">
      <c r="B1715" s="71"/>
      <c r="C1715" s="72"/>
      <c r="D1715" s="480"/>
      <c r="E1715" s="481"/>
      <c r="F1715" s="191"/>
      <c r="G1715" s="192"/>
      <c r="H1715" s="193"/>
      <c r="I1715" s="143">
        <f t="shared" si="888"/>
        <v>0</v>
      </c>
      <c r="J1715" s="143">
        <f>L1715-I1715</f>
        <v>0</v>
      </c>
      <c r="K1715" s="143"/>
      <c r="L1715" s="172">
        <f t="shared" si="889"/>
        <v>0</v>
      </c>
      <c r="M1715" s="324"/>
      <c r="N1715" s="325"/>
      <c r="O1715" s="326"/>
    </row>
    <row r="1716" spans="2:15">
      <c r="B1716" s="105" t="s">
        <v>24</v>
      </c>
      <c r="C1716" s="108" t="s">
        <v>13</v>
      </c>
      <c r="D1716" s="506"/>
      <c r="E1716" s="512"/>
      <c r="F1716" s="151"/>
      <c r="G1716" s="152"/>
      <c r="H1716" s="153"/>
      <c r="I1716" s="151">
        <f>I1717+I1721</f>
        <v>10000000</v>
      </c>
      <c r="J1716" s="151">
        <f>J1717+J1721</f>
        <v>-10000000</v>
      </c>
      <c r="K1716" s="151"/>
      <c r="L1716" s="173">
        <f>L1717+L1721</f>
        <v>0</v>
      </c>
      <c r="M1716" s="327"/>
      <c r="N1716" s="328"/>
      <c r="O1716" s="329"/>
    </row>
    <row r="1717" spans="2:15">
      <c r="B1717" s="73" t="s">
        <v>58</v>
      </c>
      <c r="C1717" s="109" t="s">
        <v>13</v>
      </c>
      <c r="D1717" s="513"/>
      <c r="E1717" s="514"/>
      <c r="F1717" s="154"/>
      <c r="G1717" s="155"/>
      <c r="H1717" s="156"/>
      <c r="I1717" s="154">
        <f t="shared" ref="I1717" si="890">SUM(I1718:I1720)</f>
        <v>2000000</v>
      </c>
      <c r="J1717" s="154">
        <f>SUM(J1718:J1720)</f>
        <v>-2000000</v>
      </c>
      <c r="K1717" s="154"/>
      <c r="L1717" s="174">
        <f>SUM(L1718:L1720)</f>
        <v>0</v>
      </c>
      <c r="M1717" s="330"/>
      <c r="N1717" s="331"/>
      <c r="O1717" s="332"/>
    </row>
    <row r="1718" spans="2:15">
      <c r="B1718" s="69"/>
      <c r="C1718" s="194" t="s">
        <v>417</v>
      </c>
      <c r="D1718" s="465" t="s">
        <v>83</v>
      </c>
      <c r="E1718" s="466"/>
      <c r="F1718" s="185">
        <v>100000</v>
      </c>
      <c r="G1718" s="186">
        <v>10</v>
      </c>
      <c r="H1718" s="187">
        <v>2</v>
      </c>
      <c r="I1718" s="142">
        <f t="shared" ref="I1718:I1720" si="891">F1718*G1718*H1718</f>
        <v>2000000</v>
      </c>
      <c r="J1718" s="142">
        <f>L1718-I1718</f>
        <v>-2000000</v>
      </c>
      <c r="K1718" s="142"/>
      <c r="L1718" s="172">
        <f>M1718*N1718*O1718</f>
        <v>0</v>
      </c>
      <c r="M1718" s="318"/>
      <c r="N1718" s="319"/>
      <c r="O1718" s="320"/>
    </row>
    <row r="1719" spans="2:15">
      <c r="B1719" s="69"/>
      <c r="C1719" s="194" t="s">
        <v>59</v>
      </c>
      <c r="D1719" s="465" t="s">
        <v>84</v>
      </c>
      <c r="E1719" s="466"/>
      <c r="F1719" s="185"/>
      <c r="G1719" s="186"/>
      <c r="H1719" s="187"/>
      <c r="I1719" s="142">
        <f t="shared" si="891"/>
        <v>0</v>
      </c>
      <c r="J1719" s="142">
        <f>L1719-I1719</f>
        <v>0</v>
      </c>
      <c r="K1719" s="142"/>
      <c r="L1719" s="172">
        <f t="shared" ref="L1719:L1720" si="892">M1719*N1719*O1719</f>
        <v>0</v>
      </c>
      <c r="M1719" s="318"/>
      <c r="N1719" s="319"/>
      <c r="O1719" s="320"/>
    </row>
    <row r="1720" spans="2:15" ht="14.25" thickBot="1">
      <c r="B1720" s="74"/>
      <c r="C1720" s="195" t="s">
        <v>59</v>
      </c>
      <c r="D1720" s="517" t="s">
        <v>85</v>
      </c>
      <c r="E1720" s="518"/>
      <c r="F1720" s="191"/>
      <c r="G1720" s="192"/>
      <c r="H1720" s="193"/>
      <c r="I1720" s="157">
        <f t="shared" si="891"/>
        <v>0</v>
      </c>
      <c r="J1720" s="157">
        <f>L1720-I1720</f>
        <v>0</v>
      </c>
      <c r="K1720" s="157"/>
      <c r="L1720" s="172">
        <f t="shared" si="892"/>
        <v>0</v>
      </c>
      <c r="M1720" s="324"/>
      <c r="N1720" s="325"/>
      <c r="O1720" s="326"/>
    </row>
    <row r="1721" spans="2:15">
      <c r="B1721" s="69" t="s">
        <v>60</v>
      </c>
      <c r="C1721" s="110" t="s">
        <v>13</v>
      </c>
      <c r="D1721" s="513"/>
      <c r="E1721" s="514"/>
      <c r="F1721" s="158"/>
      <c r="G1721" s="159"/>
      <c r="H1721" s="160"/>
      <c r="I1721" s="161">
        <f t="shared" ref="I1721" si="893">SUM(I1722:I1724)</f>
        <v>8000000</v>
      </c>
      <c r="J1721" s="161">
        <f>SUM(J1722:J1724)</f>
        <v>-8000000</v>
      </c>
      <c r="K1721" s="161"/>
      <c r="L1721" s="175">
        <f>SUM(L1722:L1724)</f>
        <v>0</v>
      </c>
      <c r="M1721" s="330"/>
      <c r="N1721" s="331"/>
      <c r="O1721" s="332"/>
    </row>
    <row r="1722" spans="2:15">
      <c r="B1722" s="69"/>
      <c r="C1722" s="194" t="s">
        <v>418</v>
      </c>
      <c r="D1722" s="465" t="s">
        <v>83</v>
      </c>
      <c r="E1722" s="466"/>
      <c r="F1722" s="185">
        <v>200000</v>
      </c>
      <c r="G1722" s="186">
        <v>20</v>
      </c>
      <c r="H1722" s="187">
        <v>2</v>
      </c>
      <c r="I1722" s="142">
        <f t="shared" ref="I1722:I1724" si="894">F1722*G1722*H1722</f>
        <v>8000000</v>
      </c>
      <c r="J1722" s="142">
        <f>L1722-I1722</f>
        <v>-8000000</v>
      </c>
      <c r="K1722" s="142"/>
      <c r="L1722" s="172">
        <f>M1722*N1722*O1722</f>
        <v>0</v>
      </c>
      <c r="M1722" s="318"/>
      <c r="N1722" s="319">
        <f>G1695</f>
        <v>30</v>
      </c>
      <c r="O1722" s="320">
        <f>I1695</f>
        <v>2</v>
      </c>
    </row>
    <row r="1723" spans="2:15">
      <c r="B1723" s="69"/>
      <c r="C1723" s="194" t="s">
        <v>59</v>
      </c>
      <c r="D1723" s="465" t="s">
        <v>84</v>
      </c>
      <c r="E1723" s="466"/>
      <c r="F1723" s="185"/>
      <c r="G1723" s="186"/>
      <c r="H1723" s="187"/>
      <c r="I1723" s="142">
        <f t="shared" si="894"/>
        <v>0</v>
      </c>
      <c r="J1723" s="142"/>
      <c r="K1723" s="142"/>
      <c r="L1723" s="172">
        <f t="shared" ref="L1723:L1724" si="895">M1723*N1723*O1723</f>
        <v>0</v>
      </c>
      <c r="M1723" s="318"/>
      <c r="N1723" s="319">
        <f>G1695</f>
        <v>30</v>
      </c>
      <c r="O1723" s="320">
        <f>I1695</f>
        <v>2</v>
      </c>
    </row>
    <row r="1724" spans="2:15" ht="14.25" thickBot="1">
      <c r="B1724" s="71"/>
      <c r="C1724" s="196" t="s">
        <v>59</v>
      </c>
      <c r="D1724" s="517" t="s">
        <v>85</v>
      </c>
      <c r="E1724" s="518"/>
      <c r="F1724" s="185"/>
      <c r="G1724" s="186"/>
      <c r="H1724" s="187"/>
      <c r="I1724" s="143">
        <f t="shared" si="894"/>
        <v>0</v>
      </c>
      <c r="J1724" s="143">
        <f>L1724-I1724</f>
        <v>0</v>
      </c>
      <c r="K1724" s="143"/>
      <c r="L1724" s="172">
        <f t="shared" si="895"/>
        <v>0</v>
      </c>
      <c r="M1724" s="318"/>
      <c r="N1724" s="319"/>
      <c r="O1724" s="320"/>
    </row>
    <row r="1725" spans="2:15">
      <c r="B1725" s="105" t="s">
        <v>61</v>
      </c>
      <c r="C1725" s="108" t="s">
        <v>13</v>
      </c>
      <c r="D1725" s="493"/>
      <c r="E1725" s="494"/>
      <c r="F1725" s="151"/>
      <c r="G1725" s="152"/>
      <c r="H1725" s="153"/>
      <c r="I1725" s="151">
        <f>I1726+I1730</f>
        <v>160000</v>
      </c>
      <c r="J1725" s="151">
        <f>J1726+J1730</f>
        <v>-160000</v>
      </c>
      <c r="K1725" s="151"/>
      <c r="L1725" s="173">
        <f>L1726+L1730</f>
        <v>0</v>
      </c>
      <c r="M1725" s="327"/>
      <c r="N1725" s="328"/>
      <c r="O1725" s="329"/>
    </row>
    <row r="1726" spans="2:15">
      <c r="B1726" s="130" t="s">
        <v>25</v>
      </c>
      <c r="C1726" s="131" t="s">
        <v>13</v>
      </c>
      <c r="D1726" s="489"/>
      <c r="E1726" s="490"/>
      <c r="F1726" s="162"/>
      <c r="G1726" s="163"/>
      <c r="H1726" s="164"/>
      <c r="I1726" s="162">
        <f>SUM(I1727:I1729)</f>
        <v>160000</v>
      </c>
      <c r="J1726" s="162">
        <f>SUM(J1727:J1729)</f>
        <v>-160000</v>
      </c>
      <c r="K1726" s="162"/>
      <c r="L1726" s="176">
        <f>SUM(L1727:L1729)</f>
        <v>0</v>
      </c>
      <c r="M1726" s="333"/>
      <c r="N1726" s="334"/>
      <c r="O1726" s="335"/>
    </row>
    <row r="1727" spans="2:15">
      <c r="B1727" s="69"/>
      <c r="C1727" s="214" t="s">
        <v>417</v>
      </c>
      <c r="D1727" s="487"/>
      <c r="E1727" s="488"/>
      <c r="F1727" s="197">
        <v>80000</v>
      </c>
      <c r="G1727" s="198">
        <v>1</v>
      </c>
      <c r="H1727" s="199">
        <v>2</v>
      </c>
      <c r="I1727" s="165">
        <f t="shared" ref="I1727:I1729" si="896">F1727*G1727*H1727</f>
        <v>160000</v>
      </c>
      <c r="J1727" s="165">
        <f>L1727-I1727</f>
        <v>-160000</v>
      </c>
      <c r="K1727" s="165"/>
      <c r="L1727" s="177">
        <f>M1727*N1727*O1727</f>
        <v>0</v>
      </c>
      <c r="M1727" s="336"/>
      <c r="N1727" s="337"/>
      <c r="O1727" s="338"/>
    </row>
    <row r="1728" spans="2:15">
      <c r="B1728" s="69"/>
      <c r="C1728" s="212"/>
      <c r="D1728" s="465"/>
      <c r="E1728" s="484"/>
      <c r="F1728" s="185"/>
      <c r="G1728" s="186"/>
      <c r="H1728" s="187"/>
      <c r="I1728" s="142">
        <f t="shared" si="896"/>
        <v>0</v>
      </c>
      <c r="J1728" s="142">
        <f>L1728-I1728</f>
        <v>0</v>
      </c>
      <c r="K1728" s="142"/>
      <c r="L1728" s="177">
        <f t="shared" ref="L1728:L1729" si="897">M1728*N1728*O1728</f>
        <v>0</v>
      </c>
      <c r="M1728" s="318"/>
      <c r="N1728" s="319"/>
      <c r="O1728" s="320"/>
    </row>
    <row r="1729" spans="2:15">
      <c r="B1729" s="69"/>
      <c r="C1729" s="213"/>
      <c r="D1729" s="491"/>
      <c r="E1729" s="492"/>
      <c r="F1729" s="191"/>
      <c r="G1729" s="192"/>
      <c r="H1729" s="193"/>
      <c r="I1729" s="150">
        <f t="shared" si="896"/>
        <v>0</v>
      </c>
      <c r="J1729" s="150">
        <f>L1729-I1729</f>
        <v>0</v>
      </c>
      <c r="K1729" s="150"/>
      <c r="L1729" s="177">
        <f t="shared" si="897"/>
        <v>0</v>
      </c>
      <c r="M1729" s="324"/>
      <c r="N1729" s="325"/>
      <c r="O1729" s="326"/>
    </row>
    <row r="1730" spans="2:15">
      <c r="B1730" s="130" t="s">
        <v>62</v>
      </c>
      <c r="C1730" s="131" t="s">
        <v>13</v>
      </c>
      <c r="D1730" s="489"/>
      <c r="E1730" s="490"/>
      <c r="F1730" s="162"/>
      <c r="G1730" s="163"/>
      <c r="H1730" s="164"/>
      <c r="I1730" s="162">
        <f>SUM(I1731:I1733)</f>
        <v>0</v>
      </c>
      <c r="J1730" s="162">
        <f>SUM(J1731:J1733)</f>
        <v>0</v>
      </c>
      <c r="K1730" s="162"/>
      <c r="L1730" s="176">
        <f>SUM(L1731:L1733)</f>
        <v>0</v>
      </c>
      <c r="M1730" s="333"/>
      <c r="N1730" s="334"/>
      <c r="O1730" s="335"/>
    </row>
    <row r="1731" spans="2:15">
      <c r="B1731" s="69"/>
      <c r="C1731" s="200"/>
      <c r="D1731" s="487"/>
      <c r="E1731" s="488"/>
      <c r="F1731" s="197"/>
      <c r="G1731" s="198"/>
      <c r="H1731" s="199">
        <v>2</v>
      </c>
      <c r="I1731" s="165">
        <f>F1731*G1731*H1731</f>
        <v>0</v>
      </c>
      <c r="J1731" s="165">
        <f>L1731-I1731</f>
        <v>0</v>
      </c>
      <c r="K1731" s="165"/>
      <c r="L1731" s="177">
        <f>M1731*N1731*O1731</f>
        <v>0</v>
      </c>
      <c r="M1731" s="336"/>
      <c r="N1731" s="337"/>
      <c r="O1731" s="338"/>
    </row>
    <row r="1732" spans="2:15">
      <c r="B1732" s="69"/>
      <c r="C1732" s="201"/>
      <c r="D1732" s="465"/>
      <c r="E1732" s="484"/>
      <c r="F1732" s="185"/>
      <c r="G1732" s="186"/>
      <c r="H1732" s="187"/>
      <c r="I1732" s="142">
        <f t="shared" ref="I1732:I1733" si="898">F1732*G1732*H1732</f>
        <v>0</v>
      </c>
      <c r="J1732" s="142">
        <f>L1732-I1732</f>
        <v>0</v>
      </c>
      <c r="K1732" s="142"/>
      <c r="L1732" s="177">
        <f t="shared" ref="L1732:L1733" si="899">M1732*N1732*O1732</f>
        <v>0</v>
      </c>
      <c r="M1732" s="318"/>
      <c r="N1732" s="319"/>
      <c r="O1732" s="320"/>
    </row>
    <row r="1733" spans="2:15" ht="14.25" thickBot="1">
      <c r="B1733" s="71"/>
      <c r="C1733" s="202"/>
      <c r="D1733" s="480"/>
      <c r="E1733" s="485"/>
      <c r="F1733" s="188"/>
      <c r="G1733" s="189"/>
      <c r="H1733" s="190"/>
      <c r="I1733" s="143">
        <f t="shared" si="898"/>
        <v>0</v>
      </c>
      <c r="J1733" s="143">
        <f>L1733-I1733</f>
        <v>0</v>
      </c>
      <c r="K1733" s="143"/>
      <c r="L1733" s="177">
        <f t="shared" si="899"/>
        <v>0</v>
      </c>
      <c r="M1733" s="321"/>
      <c r="N1733" s="322"/>
      <c r="O1733" s="323"/>
    </row>
    <row r="1734" spans="2:15" ht="30.75" customHeight="1" thickBot="1">
      <c r="B1734" s="283" t="s">
        <v>504</v>
      </c>
      <c r="C1734" s="107" t="s">
        <v>13</v>
      </c>
      <c r="D1734" s="508" t="s">
        <v>26</v>
      </c>
      <c r="E1734" s="509"/>
      <c r="F1734" s="208">
        <v>9000</v>
      </c>
      <c r="G1734" s="209">
        <v>20</v>
      </c>
      <c r="H1734" s="210">
        <v>2</v>
      </c>
      <c r="I1734" s="147">
        <f>F1734*G1734*H1734</f>
        <v>360000</v>
      </c>
      <c r="J1734" s="147">
        <f>L1734-I1734</f>
        <v>-360000</v>
      </c>
      <c r="K1734" s="147"/>
      <c r="L1734" s="171">
        <f>M1734*N1734*O1734</f>
        <v>0</v>
      </c>
      <c r="M1734" s="339"/>
      <c r="N1734" s="340">
        <f>H1695</f>
        <v>20</v>
      </c>
      <c r="O1734" s="341">
        <f>I1695</f>
        <v>2</v>
      </c>
    </row>
    <row r="1735" spans="2:15">
      <c r="B1735" s="129" t="s">
        <v>28</v>
      </c>
      <c r="C1735" s="106" t="s">
        <v>13</v>
      </c>
      <c r="D1735" s="506"/>
      <c r="E1735" s="507"/>
      <c r="F1735" s="144"/>
      <c r="G1735" s="145"/>
      <c r="H1735" s="146"/>
      <c r="I1735" s="144">
        <f t="shared" ref="I1735" si="900">SUM(I1736:I1738)</f>
        <v>2400000</v>
      </c>
      <c r="J1735" s="144">
        <f>SUM(J1736:J1738)</f>
        <v>-2400000</v>
      </c>
      <c r="K1735" s="144"/>
      <c r="L1735" s="170">
        <f t="shared" ref="L1735" si="901">SUM(L1736:L1738)</f>
        <v>0</v>
      </c>
      <c r="M1735" s="342"/>
      <c r="N1735" s="343"/>
      <c r="O1735" s="344"/>
    </row>
    <row r="1736" spans="2:15">
      <c r="B1736" s="69"/>
      <c r="C1736" s="200"/>
      <c r="D1736" s="487"/>
      <c r="E1736" s="488"/>
      <c r="F1736" s="197">
        <v>60000</v>
      </c>
      <c r="G1736" s="198">
        <v>20</v>
      </c>
      <c r="H1736" s="199">
        <v>2</v>
      </c>
      <c r="I1736" s="165">
        <f t="shared" ref="I1736:I1737" si="902">F1736*G1736*H1736</f>
        <v>2400000</v>
      </c>
      <c r="J1736" s="165">
        <f>L1736-I1736</f>
        <v>-2400000</v>
      </c>
      <c r="K1736" s="165"/>
      <c r="L1736" s="177">
        <f>M1736*N1736*O1736</f>
        <v>0</v>
      </c>
      <c r="M1736" s="336"/>
      <c r="N1736" s="337"/>
      <c r="O1736" s="338"/>
    </row>
    <row r="1737" spans="2:15">
      <c r="B1737" s="69"/>
      <c r="C1737" s="201"/>
      <c r="D1737" s="465"/>
      <c r="E1737" s="484"/>
      <c r="F1737" s="185"/>
      <c r="G1737" s="186"/>
      <c r="H1737" s="187"/>
      <c r="I1737" s="142">
        <f t="shared" si="902"/>
        <v>0</v>
      </c>
      <c r="J1737" s="142">
        <f>L1737-I1737</f>
        <v>0</v>
      </c>
      <c r="K1737" s="142"/>
      <c r="L1737" s="177">
        <f t="shared" ref="L1737:L1738" si="903">M1737*N1737*O1737</f>
        <v>0</v>
      </c>
      <c r="M1737" s="318"/>
      <c r="N1737" s="319"/>
      <c r="O1737" s="320"/>
    </row>
    <row r="1738" spans="2:15" ht="14.25" thickBot="1">
      <c r="B1738" s="71"/>
      <c r="C1738" s="202"/>
      <c r="D1738" s="480"/>
      <c r="E1738" s="485"/>
      <c r="F1738" s="188"/>
      <c r="G1738" s="189"/>
      <c r="H1738" s="190"/>
      <c r="I1738" s="143">
        <f>F1738*G1738*H1738</f>
        <v>0</v>
      </c>
      <c r="J1738" s="143">
        <f>L1738-I1738</f>
        <v>0</v>
      </c>
      <c r="K1738" s="143"/>
      <c r="L1738" s="177">
        <f t="shared" si="903"/>
        <v>0</v>
      </c>
      <c r="M1738" s="321"/>
      <c r="N1738" s="322"/>
      <c r="O1738" s="323"/>
    </row>
    <row r="1739" spans="2:15">
      <c r="B1739" s="105" t="s">
        <v>29</v>
      </c>
      <c r="C1739" s="107" t="s">
        <v>13</v>
      </c>
      <c r="D1739" s="478" t="s">
        <v>29</v>
      </c>
      <c r="E1739" s="486"/>
      <c r="F1739" s="147"/>
      <c r="G1739" s="148"/>
      <c r="H1739" s="149"/>
      <c r="I1739" s="147">
        <f t="shared" ref="I1739" si="904">SUM(I1740:I1742)</f>
        <v>800000</v>
      </c>
      <c r="J1739" s="147">
        <f>SUM(J1740:J1742)</f>
        <v>-800000</v>
      </c>
      <c r="K1739" s="147"/>
      <c r="L1739" s="171">
        <f t="shared" ref="L1739" si="905">SUM(L1740:L1742)</f>
        <v>0</v>
      </c>
      <c r="M1739" s="315"/>
      <c r="N1739" s="316"/>
      <c r="O1739" s="317">
        <f>I1695</f>
        <v>2</v>
      </c>
    </row>
    <row r="1740" spans="2:15">
      <c r="B1740" s="69"/>
      <c r="C1740" s="70" t="s">
        <v>63</v>
      </c>
      <c r="D1740" s="465"/>
      <c r="E1740" s="484"/>
      <c r="F1740" s="185">
        <v>20000</v>
      </c>
      <c r="G1740" s="186">
        <v>20</v>
      </c>
      <c r="H1740" s="187">
        <v>2</v>
      </c>
      <c r="I1740" s="142">
        <f t="shared" ref="I1740:I1742" si="906">F1740*G1740*H1740</f>
        <v>800000</v>
      </c>
      <c r="J1740" s="142">
        <f>L1740-I1740</f>
        <v>-800000</v>
      </c>
      <c r="K1740" s="142"/>
      <c r="L1740" s="172">
        <f>M1740*N1740*O1740</f>
        <v>0</v>
      </c>
      <c r="M1740" s="318"/>
      <c r="N1740" s="319">
        <f>H1695</f>
        <v>20</v>
      </c>
      <c r="O1740" s="320">
        <f>I1695</f>
        <v>2</v>
      </c>
    </row>
    <row r="1741" spans="2:15">
      <c r="B1741" s="69"/>
      <c r="C1741" s="70" t="s">
        <v>64</v>
      </c>
      <c r="D1741" s="465"/>
      <c r="E1741" s="484"/>
      <c r="F1741" s="185"/>
      <c r="G1741" s="186"/>
      <c r="H1741" s="187"/>
      <c r="I1741" s="142">
        <f t="shared" si="906"/>
        <v>0</v>
      </c>
      <c r="J1741" s="142">
        <f>L1741-I1741</f>
        <v>0</v>
      </c>
      <c r="K1741" s="142"/>
      <c r="L1741" s="172">
        <f t="shared" ref="L1741:L1742" si="907">M1741*N1741*O1741</f>
        <v>0</v>
      </c>
      <c r="M1741" s="318"/>
      <c r="N1741" s="319"/>
      <c r="O1741" s="320"/>
    </row>
    <row r="1742" spans="2:15" ht="14.25" thickBot="1">
      <c r="B1742" s="71"/>
      <c r="C1742" s="72"/>
      <c r="D1742" s="480"/>
      <c r="E1742" s="485"/>
      <c r="F1742" s="188"/>
      <c r="G1742" s="189"/>
      <c r="H1742" s="190"/>
      <c r="I1742" s="143">
        <f t="shared" si="906"/>
        <v>0</v>
      </c>
      <c r="J1742" s="143">
        <f>L1742-I1742</f>
        <v>0</v>
      </c>
      <c r="K1742" s="143"/>
      <c r="L1742" s="172">
        <f t="shared" si="907"/>
        <v>0</v>
      </c>
      <c r="M1742" s="321"/>
      <c r="N1742" s="322"/>
      <c r="O1742" s="323"/>
    </row>
    <row r="1743" spans="2:15">
      <c r="B1743" s="129" t="s">
        <v>65</v>
      </c>
      <c r="C1743" s="106" t="s">
        <v>13</v>
      </c>
      <c r="D1743" s="506"/>
      <c r="E1743" s="507"/>
      <c r="F1743" s="144"/>
      <c r="G1743" s="145"/>
      <c r="H1743" s="146"/>
      <c r="I1743" s="144">
        <f t="shared" ref="I1743" si="908">SUM(I1744:I1746)</f>
        <v>120000</v>
      </c>
      <c r="J1743" s="144">
        <f>SUM(J1744:J1746)</f>
        <v>-120000</v>
      </c>
      <c r="K1743" s="144"/>
      <c r="L1743" s="170">
        <f t="shared" ref="L1743" si="909">SUM(L1744:L1746)</f>
        <v>0</v>
      </c>
      <c r="M1743" s="342"/>
      <c r="N1743" s="343"/>
      <c r="O1743" s="344"/>
    </row>
    <row r="1744" spans="2:15">
      <c r="B1744" s="69"/>
      <c r="C1744" s="211" t="s">
        <v>416</v>
      </c>
      <c r="D1744" s="487"/>
      <c r="E1744" s="488"/>
      <c r="F1744" s="197">
        <v>3000</v>
      </c>
      <c r="G1744" s="198">
        <v>20</v>
      </c>
      <c r="H1744" s="199">
        <v>2</v>
      </c>
      <c r="I1744" s="165">
        <f t="shared" ref="I1744:I1746" si="910">F1744*G1744*H1744</f>
        <v>120000</v>
      </c>
      <c r="J1744" s="165">
        <f>L1744-I1744</f>
        <v>-120000</v>
      </c>
      <c r="K1744" s="165"/>
      <c r="L1744" s="177">
        <f>M1744*N1744*O1744</f>
        <v>0</v>
      </c>
      <c r="M1744" s="336"/>
      <c r="N1744" s="337">
        <f>H1695</f>
        <v>20</v>
      </c>
      <c r="O1744" s="338">
        <f>I1695</f>
        <v>2</v>
      </c>
    </row>
    <row r="1745" spans="1:15">
      <c r="B1745" s="69"/>
      <c r="C1745" s="70" t="s">
        <v>34</v>
      </c>
      <c r="D1745" s="465"/>
      <c r="E1745" s="484"/>
      <c r="F1745" s="185"/>
      <c r="G1745" s="186"/>
      <c r="H1745" s="187"/>
      <c r="I1745" s="142">
        <f t="shared" si="910"/>
        <v>0</v>
      </c>
      <c r="J1745" s="142">
        <f>L1745-I1745</f>
        <v>0</v>
      </c>
      <c r="K1745" s="142"/>
      <c r="L1745" s="177">
        <f t="shared" ref="L1745:L1746" si="911">M1745*N1745*O1745</f>
        <v>0</v>
      </c>
      <c r="M1745" s="336"/>
      <c r="N1745" s="319">
        <f>H1695</f>
        <v>20</v>
      </c>
      <c r="O1745" s="320">
        <f>I1695</f>
        <v>2</v>
      </c>
    </row>
    <row r="1746" spans="1:15" ht="14.25" thickBot="1">
      <c r="B1746" s="71"/>
      <c r="C1746" s="72"/>
      <c r="D1746" s="480"/>
      <c r="E1746" s="485"/>
      <c r="F1746" s="188"/>
      <c r="G1746" s="189"/>
      <c r="H1746" s="190"/>
      <c r="I1746" s="143">
        <f t="shared" si="910"/>
        <v>0</v>
      </c>
      <c r="J1746" s="143">
        <f>L1746-I1746</f>
        <v>0</v>
      </c>
      <c r="K1746" s="143"/>
      <c r="L1746" s="177">
        <f t="shared" si="911"/>
        <v>0</v>
      </c>
      <c r="M1746" s="321"/>
      <c r="N1746" s="322"/>
      <c r="O1746" s="323"/>
    </row>
    <row r="1747" spans="1:15">
      <c r="B1747" s="105" t="s">
        <v>66</v>
      </c>
      <c r="C1747" s="107" t="s">
        <v>13</v>
      </c>
      <c r="D1747" s="482">
        <f>I1747/(I1708+I1709+I1712+I1716+I1725+I1734+I1735+I1739+I1743)</f>
        <v>7.0198660963659287E-2</v>
      </c>
      <c r="E1747" s="483"/>
      <c r="F1747" s="147"/>
      <c r="G1747" s="148"/>
      <c r="H1747" s="149"/>
      <c r="I1747" s="147">
        <f t="shared" ref="I1747" si="912">SUM(I1748:I1750)</f>
        <v>1126000</v>
      </c>
      <c r="J1747" s="147">
        <f>SUM(J1748:J1750)</f>
        <v>-1126000</v>
      </c>
      <c r="K1747" s="147"/>
      <c r="L1747" s="171">
        <f t="shared" ref="L1747" si="913">SUM(L1748:L1750)</f>
        <v>0</v>
      </c>
      <c r="M1747" s="315"/>
      <c r="N1747" s="316"/>
      <c r="O1747" s="317"/>
    </row>
    <row r="1748" spans="1:15" ht="16.5" customHeight="1">
      <c r="B1748" s="496" t="s">
        <v>79</v>
      </c>
      <c r="C1748" s="70" t="s">
        <v>27</v>
      </c>
      <c r="D1748" s="465"/>
      <c r="E1748" s="484"/>
      <c r="F1748" s="185">
        <v>33000</v>
      </c>
      <c r="G1748" s="186">
        <v>1</v>
      </c>
      <c r="H1748" s="187">
        <v>2</v>
      </c>
      <c r="I1748" s="142">
        <f t="shared" ref="I1748:I1750" si="914">F1748*G1748*H1748</f>
        <v>66000</v>
      </c>
      <c r="J1748" s="142">
        <f>L1748-I1748</f>
        <v>-66000</v>
      </c>
      <c r="K1748" s="142"/>
      <c r="L1748" s="172">
        <f>M1748*N1748*O1748</f>
        <v>0</v>
      </c>
      <c r="M1748" s="318"/>
      <c r="N1748" s="319">
        <f>H1695</f>
        <v>20</v>
      </c>
      <c r="O1748" s="320">
        <f>I1695</f>
        <v>2</v>
      </c>
    </row>
    <row r="1749" spans="1:15">
      <c r="B1749" s="496"/>
      <c r="C1749" s="70" t="s">
        <v>30</v>
      </c>
      <c r="D1749" s="465"/>
      <c r="E1749" s="484"/>
      <c r="F1749" s="185">
        <v>30000</v>
      </c>
      <c r="G1749" s="186">
        <v>1</v>
      </c>
      <c r="H1749" s="187">
        <v>2</v>
      </c>
      <c r="I1749" s="142">
        <f t="shared" si="914"/>
        <v>60000</v>
      </c>
      <c r="J1749" s="142">
        <f>L1749-I1749</f>
        <v>-60000</v>
      </c>
      <c r="K1749" s="142"/>
      <c r="L1749" s="172">
        <f t="shared" ref="L1749:L1750" si="915">M1749*N1749*O1749</f>
        <v>0</v>
      </c>
      <c r="M1749" s="318"/>
      <c r="N1749" s="319">
        <f>H1695</f>
        <v>20</v>
      </c>
      <c r="O1749" s="320">
        <f>I1695</f>
        <v>2</v>
      </c>
    </row>
    <row r="1750" spans="1:15" ht="19.5" customHeight="1" thickBot="1">
      <c r="B1750" s="497"/>
      <c r="C1750" s="72" t="s">
        <v>33</v>
      </c>
      <c r="D1750" s="480"/>
      <c r="E1750" s="485"/>
      <c r="F1750" s="188">
        <v>500000</v>
      </c>
      <c r="G1750" s="189">
        <v>1</v>
      </c>
      <c r="H1750" s="190">
        <v>2</v>
      </c>
      <c r="I1750" s="143">
        <f t="shared" si="914"/>
        <v>1000000</v>
      </c>
      <c r="J1750" s="143">
        <f>L1750-I1750</f>
        <v>-1000000</v>
      </c>
      <c r="K1750" s="143"/>
      <c r="L1750" s="172">
        <f t="shared" si="915"/>
        <v>0</v>
      </c>
      <c r="M1750" s="321"/>
      <c r="N1750" s="322"/>
      <c r="O1750" s="323"/>
    </row>
    <row r="1751" spans="1:15" ht="18" customHeight="1">
      <c r="B1751" s="124" t="s">
        <v>412</v>
      </c>
      <c r="C1751" s="125" t="s">
        <v>23</v>
      </c>
      <c r="D1751" s="510"/>
      <c r="E1751" s="511"/>
      <c r="F1751" s="126"/>
      <c r="G1751" s="127"/>
      <c r="H1751" s="128"/>
      <c r="I1751" s="126">
        <f>SUM(I1752:I1755)</f>
        <v>1300000</v>
      </c>
      <c r="J1751" s="126">
        <f>SUM(J1752:J1755)</f>
        <v>-1300000</v>
      </c>
      <c r="K1751" s="126"/>
      <c r="L1751" s="178">
        <f>SUM(L1752:L1755)</f>
        <v>0</v>
      </c>
      <c r="M1751" s="345"/>
      <c r="N1751" s="346"/>
      <c r="O1751" s="347"/>
    </row>
    <row r="1752" spans="1:15">
      <c r="A1752" t="str">
        <f>B1695&amp;"식비"</f>
        <v>27식비</v>
      </c>
      <c r="B1752" s="111"/>
      <c r="C1752" s="110" t="s">
        <v>67</v>
      </c>
      <c r="D1752" s="487"/>
      <c r="E1752" s="488"/>
      <c r="F1752" s="197">
        <v>15000</v>
      </c>
      <c r="G1752" s="198">
        <v>20</v>
      </c>
      <c r="H1752" s="199">
        <v>2</v>
      </c>
      <c r="I1752" s="161">
        <f t="shared" ref="I1752:I1755" si="916">F1752*G1752*H1752</f>
        <v>600000</v>
      </c>
      <c r="J1752" s="161">
        <f>L1752-I1752</f>
        <v>-600000</v>
      </c>
      <c r="K1752" s="161"/>
      <c r="L1752" s="175">
        <f>M1752*N1752*O1752</f>
        <v>0</v>
      </c>
      <c r="M1752" s="336"/>
      <c r="N1752" s="337">
        <f>H1695</f>
        <v>20</v>
      </c>
      <c r="O1752" s="338">
        <f>I1695</f>
        <v>2</v>
      </c>
    </row>
    <row r="1753" spans="1:15">
      <c r="A1753" t="str">
        <f>B1695&amp;"숙박비"</f>
        <v>27숙박비</v>
      </c>
      <c r="B1753" s="111"/>
      <c r="C1753" s="112" t="s">
        <v>80</v>
      </c>
      <c r="D1753" s="465"/>
      <c r="E1753" s="484"/>
      <c r="F1753" s="191"/>
      <c r="G1753" s="192"/>
      <c r="H1753" s="193"/>
      <c r="I1753" s="166">
        <f t="shared" si="916"/>
        <v>0</v>
      </c>
      <c r="J1753" s="166">
        <f>L1753-I1753</f>
        <v>0</v>
      </c>
      <c r="K1753" s="166"/>
      <c r="L1753" s="175">
        <f t="shared" ref="L1753:L1755" si="917">M1753*N1753*O1753</f>
        <v>0</v>
      </c>
      <c r="M1753" s="324"/>
      <c r="N1753" s="325"/>
      <c r="O1753" s="326"/>
    </row>
    <row r="1754" spans="1:15">
      <c r="A1754" t="str">
        <f>B1695&amp;"수당"</f>
        <v>27수당</v>
      </c>
      <c r="B1754" s="111"/>
      <c r="C1754" s="112" t="s">
        <v>20</v>
      </c>
      <c r="D1754" s="203"/>
      <c r="E1754" s="204"/>
      <c r="F1754" s="191">
        <v>300000</v>
      </c>
      <c r="G1754" s="192">
        <v>1</v>
      </c>
      <c r="H1754" s="193">
        <v>1</v>
      </c>
      <c r="I1754" s="166">
        <f t="shared" si="916"/>
        <v>300000</v>
      </c>
      <c r="J1754" s="166">
        <f>L1754-I1754</f>
        <v>-300000</v>
      </c>
      <c r="K1754" s="166"/>
      <c r="L1754" s="175">
        <f t="shared" si="917"/>
        <v>0</v>
      </c>
      <c r="M1754" s="324"/>
      <c r="N1754" s="325"/>
      <c r="O1754" s="326"/>
    </row>
    <row r="1755" spans="1:15" ht="14.25" thickBot="1">
      <c r="A1755" t="str">
        <f>B1695&amp;"임금"</f>
        <v>27임금</v>
      </c>
      <c r="B1755" s="113"/>
      <c r="C1755" s="114" t="s">
        <v>81</v>
      </c>
      <c r="D1755" s="480"/>
      <c r="E1755" s="485"/>
      <c r="F1755" s="188">
        <v>400000</v>
      </c>
      <c r="G1755" s="189">
        <v>1</v>
      </c>
      <c r="H1755" s="190">
        <v>1</v>
      </c>
      <c r="I1755" s="167">
        <f t="shared" si="916"/>
        <v>400000</v>
      </c>
      <c r="J1755" s="167">
        <f>L1755-I1755</f>
        <v>-400000</v>
      </c>
      <c r="K1755" s="167"/>
      <c r="L1755" s="179">
        <f t="shared" si="917"/>
        <v>0</v>
      </c>
      <c r="M1755" s="321"/>
      <c r="N1755" s="322">
        <f>H1695</f>
        <v>20</v>
      </c>
      <c r="O1755" s="323">
        <f>I1695</f>
        <v>2</v>
      </c>
    </row>
    <row r="1756" spans="1:15" ht="37.9" customHeight="1">
      <c r="B1756" s="362" t="s">
        <v>533</v>
      </c>
      <c r="C1756" s="363" t="s">
        <v>532</v>
      </c>
      <c r="D1756" s="362"/>
      <c r="E1756" s="362" t="s">
        <v>529</v>
      </c>
      <c r="F1756" s="362"/>
      <c r="G1756" s="362" t="s">
        <v>528</v>
      </c>
      <c r="H1756" s="362"/>
      <c r="I1756" s="362" t="s">
        <v>534</v>
      </c>
      <c r="J1756" s="362"/>
      <c r="K1756" s="362" t="s">
        <v>535</v>
      </c>
      <c r="L1756" s="362"/>
    </row>
    <row r="1757" spans="1:15" ht="37.9" customHeight="1">
      <c r="B1757" s="362" t="s">
        <v>533</v>
      </c>
      <c r="C1757" s="363" t="s">
        <v>532</v>
      </c>
      <c r="D1757" s="362"/>
      <c r="E1757" s="362" t="s">
        <v>529</v>
      </c>
      <c r="F1757" s="362"/>
      <c r="G1757" s="362" t="s">
        <v>528</v>
      </c>
      <c r="H1757" s="362"/>
      <c r="I1757" s="362" t="s">
        <v>534</v>
      </c>
      <c r="J1757" s="362"/>
      <c r="K1757" s="362" t="s">
        <v>535</v>
      </c>
      <c r="L1757" s="362"/>
    </row>
    <row r="1758" spans="1:15" ht="37.9" customHeight="1" thickBot="1">
      <c r="B1758" s="362" t="s">
        <v>533</v>
      </c>
      <c r="C1758" s="363" t="s">
        <v>532</v>
      </c>
      <c r="D1758" s="362"/>
      <c r="E1758" s="362"/>
      <c r="F1758" s="362"/>
      <c r="G1758" s="362"/>
      <c r="H1758" s="362"/>
      <c r="I1758" s="362"/>
      <c r="J1758" s="362"/>
      <c r="K1758" s="362"/>
    </row>
    <row r="1759" spans="1:15" ht="33.75" customHeight="1">
      <c r="B1759" s="123" t="s">
        <v>68</v>
      </c>
      <c r="C1759" s="515" t="s">
        <v>42</v>
      </c>
      <c r="D1759" s="515"/>
      <c r="E1759" s="96" t="s">
        <v>409</v>
      </c>
      <c r="F1759" s="96" t="s">
        <v>43</v>
      </c>
      <c r="G1759" s="96" t="s">
        <v>44</v>
      </c>
      <c r="H1759" s="96" t="s">
        <v>45</v>
      </c>
      <c r="I1759" s="96" t="s">
        <v>46</v>
      </c>
      <c r="J1759" s="96" t="s">
        <v>47</v>
      </c>
      <c r="K1759" s="135"/>
      <c r="L1759" s="65"/>
    </row>
    <row r="1760" spans="1:15" ht="24.75" customHeight="1" thickBot="1">
      <c r="B1760" s="288">
        <f>B1695+1</f>
        <v>28</v>
      </c>
      <c r="C1760" s="516" t="s">
        <v>419</v>
      </c>
      <c r="D1760" s="516"/>
      <c r="E1760" s="141" t="s">
        <v>410</v>
      </c>
      <c r="F1760" s="141">
        <v>3</v>
      </c>
      <c r="G1760" s="215">
        <v>30</v>
      </c>
      <c r="H1760" s="141">
        <v>20</v>
      </c>
      <c r="I1760" s="141">
        <v>2</v>
      </c>
      <c r="J1760" s="104">
        <f>H1760*I1760</f>
        <v>40</v>
      </c>
      <c r="K1760" s="136"/>
      <c r="L1760" s="66"/>
    </row>
    <row r="1761" spans="1:15" ht="14.25" thickBot="1">
      <c r="B1761" s="64"/>
      <c r="C1761" s="64"/>
      <c r="D1761" s="64"/>
      <c r="E1761" s="64"/>
      <c r="F1761" s="64"/>
      <c r="G1761" s="64"/>
      <c r="H1761" s="64"/>
      <c r="I1761" s="64"/>
      <c r="J1761" s="64"/>
      <c r="K1761" s="137"/>
      <c r="L1761" s="64"/>
    </row>
    <row r="1762" spans="1:15" ht="18.75" customHeight="1">
      <c r="B1762" s="504" t="s">
        <v>78</v>
      </c>
      <c r="C1762" s="505"/>
      <c r="D1762" s="505"/>
      <c r="E1762" s="463" t="s">
        <v>404</v>
      </c>
      <c r="F1762" s="505"/>
      <c r="G1762" s="498" t="s">
        <v>82</v>
      </c>
      <c r="H1762" s="463" t="s">
        <v>405</v>
      </c>
      <c r="I1762" s="463" t="s">
        <v>406</v>
      </c>
      <c r="J1762" s="459" t="s">
        <v>403</v>
      </c>
      <c r="K1762" s="138"/>
      <c r="L1762" s="64"/>
    </row>
    <row r="1763" spans="1:15" ht="47.25" customHeight="1">
      <c r="B1763" s="97" t="s">
        <v>22</v>
      </c>
      <c r="C1763" s="98" t="s">
        <v>23</v>
      </c>
      <c r="D1763" s="216" t="s">
        <v>420</v>
      </c>
      <c r="E1763" s="464"/>
      <c r="F1763" s="464"/>
      <c r="G1763" s="499"/>
      <c r="H1763" s="464"/>
      <c r="I1763" s="464"/>
      <c r="J1763" s="460"/>
      <c r="K1763" s="139"/>
      <c r="L1763" s="64"/>
    </row>
    <row r="1764" spans="1:15" ht="18" customHeight="1">
      <c r="B1764" s="67" t="s">
        <v>23</v>
      </c>
      <c r="C1764" s="121">
        <f>SUM(C1765:C1766)</f>
        <v>0</v>
      </c>
      <c r="D1764" s="502">
        <f>ROUNDDOWN(C1765/G1760/J1760,0)</f>
        <v>0</v>
      </c>
      <c r="E1764" s="469" t="s">
        <v>438</v>
      </c>
      <c r="F1764" s="469"/>
      <c r="G1764" s="469">
        <v>6</v>
      </c>
      <c r="H1764" s="471">
        <v>190306</v>
      </c>
      <c r="I1764" s="474">
        <v>6850</v>
      </c>
      <c r="J1764" s="461">
        <f>D1764/I1764</f>
        <v>0</v>
      </c>
      <c r="K1764" s="140"/>
      <c r="L1764" s="64"/>
    </row>
    <row r="1765" spans="1:15" ht="18" customHeight="1">
      <c r="B1765" s="67" t="s">
        <v>415</v>
      </c>
      <c r="C1765" s="121">
        <f>L1772</f>
        <v>0</v>
      </c>
      <c r="D1765" s="502"/>
      <c r="E1765" s="469"/>
      <c r="F1765" s="469"/>
      <c r="G1765" s="469"/>
      <c r="H1765" s="472"/>
      <c r="I1765" s="474"/>
      <c r="J1765" s="461"/>
      <c r="K1765" s="140"/>
      <c r="L1765" s="64"/>
    </row>
    <row r="1766" spans="1:15" ht="18" customHeight="1" thickBot="1">
      <c r="B1766" s="68" t="s">
        <v>414</v>
      </c>
      <c r="C1766" s="122">
        <f>L1816</f>
        <v>0</v>
      </c>
      <c r="D1766" s="503"/>
      <c r="E1766" s="470"/>
      <c r="F1766" s="470"/>
      <c r="G1766" s="470"/>
      <c r="H1766" s="473"/>
      <c r="I1766" s="475"/>
      <c r="J1766" s="462"/>
      <c r="K1766" s="140"/>
      <c r="L1766" s="64"/>
    </row>
    <row r="1767" spans="1:15" ht="18" customHeight="1">
      <c r="B1767" s="180"/>
      <c r="C1767" s="205"/>
      <c r="D1767" s="206"/>
      <c r="E1767" s="181"/>
      <c r="F1767" s="181"/>
      <c r="G1767" s="181"/>
      <c r="H1767" s="183"/>
      <c r="I1767" s="184"/>
      <c r="J1767" s="207"/>
      <c r="K1767" s="182"/>
      <c r="L1767" s="64"/>
    </row>
    <row r="1768" spans="1:15" ht="14.25" thickBot="1">
      <c r="B1768" s="64"/>
      <c r="C1768" s="64"/>
      <c r="D1768" s="64"/>
      <c r="E1768" s="64"/>
      <c r="F1768" s="64"/>
      <c r="G1768" s="64"/>
      <c r="H1768" s="64"/>
      <c r="I1768" s="64"/>
      <c r="J1768" s="64"/>
      <c r="K1768" s="64"/>
      <c r="L1768" s="64"/>
    </row>
    <row r="1769" spans="1:15" ht="19.5" customHeight="1" thickBot="1">
      <c r="B1769" s="64"/>
      <c r="C1769" s="64"/>
      <c r="D1769" s="64"/>
      <c r="E1769" s="64"/>
      <c r="F1769" s="289" t="s">
        <v>74</v>
      </c>
      <c r="G1769" s="290"/>
      <c r="H1769" s="290"/>
      <c r="I1769" s="292"/>
      <c r="J1769" s="293" t="s">
        <v>35</v>
      </c>
      <c r="K1769" s="294"/>
      <c r="L1769" s="295" t="s">
        <v>76</v>
      </c>
      <c r="M1769" s="310"/>
      <c r="N1769" s="310"/>
      <c r="O1769" s="115"/>
    </row>
    <row r="1770" spans="1:15" ht="18.75" customHeight="1" thickBot="1">
      <c r="B1770" s="75" t="s">
        <v>31</v>
      </c>
      <c r="C1770" s="76" t="s">
        <v>50</v>
      </c>
      <c r="D1770" s="467" t="s">
        <v>51</v>
      </c>
      <c r="E1770" s="468"/>
      <c r="F1770" s="75" t="s">
        <v>52</v>
      </c>
      <c r="G1770" s="76" t="s">
        <v>53</v>
      </c>
      <c r="H1770" s="77" t="s">
        <v>21</v>
      </c>
      <c r="I1770" s="75" t="s">
        <v>48</v>
      </c>
      <c r="J1770" s="132" t="s">
        <v>407</v>
      </c>
      <c r="K1770" s="296" t="s">
        <v>408</v>
      </c>
      <c r="L1770" s="295" t="s">
        <v>48</v>
      </c>
      <c r="M1770" s="295" t="s">
        <v>52</v>
      </c>
      <c r="N1770" s="295" t="s">
        <v>53</v>
      </c>
      <c r="O1770" s="295" t="s">
        <v>21</v>
      </c>
    </row>
    <row r="1771" spans="1:15" ht="21" customHeight="1" thickBot="1">
      <c r="B1771" s="78" t="s">
        <v>23</v>
      </c>
      <c r="C1771" s="79"/>
      <c r="D1771" s="467"/>
      <c r="E1771" s="468"/>
      <c r="F1771" s="80"/>
      <c r="G1771" s="81"/>
      <c r="H1771" s="82"/>
      <c r="I1771" s="83">
        <f>I1772+I1816</f>
        <v>18466192</v>
      </c>
      <c r="J1771" s="133"/>
      <c r="K1771" s="133"/>
      <c r="L1771" s="168">
        <f>L1772+L1816</f>
        <v>0</v>
      </c>
      <c r="M1771" s="80"/>
      <c r="N1771" s="81"/>
      <c r="O1771" s="82"/>
    </row>
    <row r="1772" spans="1:15" ht="21.75" customHeight="1" thickBot="1">
      <c r="A1772" t="str">
        <f>B1760&amp;"훈련비"</f>
        <v>28훈련비</v>
      </c>
      <c r="B1772" s="99" t="s">
        <v>413</v>
      </c>
      <c r="C1772" s="100" t="s">
        <v>23</v>
      </c>
      <c r="D1772" s="500"/>
      <c r="E1772" s="501"/>
      <c r="F1772" s="101"/>
      <c r="G1772" s="102"/>
      <c r="H1772" s="103"/>
      <c r="I1772" s="101">
        <f>I1773+I1774+I1777+I1781+I1790+I1799+I1800+I1804+I1808+I1812</f>
        <v>17166192</v>
      </c>
      <c r="J1772" s="101">
        <f>J1773+J1774+J1777+J1781+J1790+J1799+J1800+J1804+J1808+J1812</f>
        <v>-17166192</v>
      </c>
      <c r="K1772" s="101"/>
      <c r="L1772" s="169">
        <f>L1773+L1774+L1777+L1781+L1790+L1799+L1800+L1804+L1808+L1812</f>
        <v>0</v>
      </c>
      <c r="M1772" s="101"/>
      <c r="N1772" s="102"/>
      <c r="O1772" s="311"/>
    </row>
    <row r="1773" spans="1:15" ht="14.25" thickBot="1">
      <c r="B1773" s="105" t="s">
        <v>54</v>
      </c>
      <c r="C1773" s="106" t="s">
        <v>13</v>
      </c>
      <c r="D1773" s="476" t="s">
        <v>54</v>
      </c>
      <c r="E1773" s="477"/>
      <c r="F1773" s="280">
        <v>12506</v>
      </c>
      <c r="G1773" s="281">
        <v>16</v>
      </c>
      <c r="H1773" s="282">
        <v>2</v>
      </c>
      <c r="I1773" s="144">
        <f>F1773*G1773*H1773</f>
        <v>400192</v>
      </c>
      <c r="J1773" s="144">
        <f>L1773-I1773</f>
        <v>-400192</v>
      </c>
      <c r="K1773" s="144"/>
      <c r="L1773" s="170">
        <f>M1773*N1773*O1773</f>
        <v>0</v>
      </c>
      <c r="M1773" s="312"/>
      <c r="N1773" s="313">
        <v>30</v>
      </c>
      <c r="O1773" s="314">
        <f>I1760</f>
        <v>2</v>
      </c>
    </row>
    <row r="1774" spans="1:15">
      <c r="B1774" s="105" t="s">
        <v>55</v>
      </c>
      <c r="C1774" s="107" t="s">
        <v>13</v>
      </c>
      <c r="D1774" s="478"/>
      <c r="E1774" s="479"/>
      <c r="F1774" s="147"/>
      <c r="G1774" s="148"/>
      <c r="H1774" s="149"/>
      <c r="I1774" s="147">
        <f t="shared" ref="I1774" si="918">SUM(I1775:I1776)</f>
        <v>0</v>
      </c>
      <c r="J1774" s="147">
        <f>SUM(J1775:J1776)</f>
        <v>0</v>
      </c>
      <c r="K1774" s="147"/>
      <c r="L1774" s="171">
        <f t="shared" ref="L1774" si="919">SUM(L1775:L1776)</f>
        <v>0</v>
      </c>
      <c r="M1774" s="315"/>
      <c r="N1774" s="316"/>
      <c r="O1774" s="317"/>
    </row>
    <row r="1775" spans="1:15">
      <c r="B1775" s="69"/>
      <c r="C1775" s="70" t="s">
        <v>56</v>
      </c>
      <c r="D1775" s="465"/>
      <c r="E1775" s="466"/>
      <c r="F1775" s="185"/>
      <c r="G1775" s="186"/>
      <c r="H1775" s="187"/>
      <c r="I1775" s="142">
        <f>F1775*G1775*H1775</f>
        <v>0</v>
      </c>
      <c r="J1775" s="142">
        <f>L1775-I1775</f>
        <v>0</v>
      </c>
      <c r="K1775" s="142"/>
      <c r="L1775" s="172">
        <f>M1775*N1775*O1775</f>
        <v>0</v>
      </c>
      <c r="M1775" s="318"/>
      <c r="N1775" s="319"/>
      <c r="O1775" s="320"/>
    </row>
    <row r="1776" spans="1:15" ht="14.25" thickBot="1">
      <c r="B1776" s="71"/>
      <c r="C1776" s="72"/>
      <c r="D1776" s="480"/>
      <c r="E1776" s="481"/>
      <c r="F1776" s="188"/>
      <c r="G1776" s="189"/>
      <c r="H1776" s="190"/>
      <c r="I1776" s="143">
        <f>F1776*G1776*H1776</f>
        <v>0</v>
      </c>
      <c r="J1776" s="143">
        <f>L1776-I1776</f>
        <v>0</v>
      </c>
      <c r="K1776" s="143"/>
      <c r="L1776" s="172">
        <f>M1776*N1776*O1776</f>
        <v>0</v>
      </c>
      <c r="M1776" s="321"/>
      <c r="N1776" s="322"/>
      <c r="O1776" s="323"/>
    </row>
    <row r="1777" spans="2:15">
      <c r="B1777" s="105" t="s">
        <v>57</v>
      </c>
      <c r="C1777" s="107" t="s">
        <v>13</v>
      </c>
      <c r="D1777" s="478"/>
      <c r="E1777" s="479"/>
      <c r="F1777" s="147"/>
      <c r="G1777" s="148"/>
      <c r="H1777" s="149"/>
      <c r="I1777" s="147">
        <f t="shared" ref="I1777" si="920">SUM(I1778:I1780)</f>
        <v>1800000</v>
      </c>
      <c r="J1777" s="147">
        <f>SUM(J1778:J1780)</f>
        <v>-1800000</v>
      </c>
      <c r="K1777" s="147"/>
      <c r="L1777" s="171">
        <f t="shared" ref="L1777" si="921">SUM(L1778:L1780)</f>
        <v>0</v>
      </c>
      <c r="M1777" s="315"/>
      <c r="N1777" s="316"/>
      <c r="O1777" s="317"/>
    </row>
    <row r="1778" spans="2:15">
      <c r="B1778" s="69"/>
      <c r="C1778" s="70" t="s">
        <v>56</v>
      </c>
      <c r="D1778" s="465"/>
      <c r="E1778" s="466"/>
      <c r="F1778" s="185">
        <v>900000</v>
      </c>
      <c r="G1778" s="186">
        <v>1</v>
      </c>
      <c r="H1778" s="187">
        <v>2</v>
      </c>
      <c r="I1778" s="142">
        <f t="shared" ref="I1778:I1780" si="922">F1778*G1778*H1778</f>
        <v>1800000</v>
      </c>
      <c r="J1778" s="142">
        <f>L1778-I1778</f>
        <v>-1800000</v>
      </c>
      <c r="K1778" s="142"/>
      <c r="L1778" s="172">
        <f>M1778*N1778*O1778</f>
        <v>0</v>
      </c>
      <c r="M1778" s="318"/>
      <c r="N1778" s="319"/>
      <c r="O1778" s="320"/>
    </row>
    <row r="1779" spans="2:15">
      <c r="B1779" s="69"/>
      <c r="C1779" s="70"/>
      <c r="D1779" s="465"/>
      <c r="E1779" s="466"/>
      <c r="F1779" s="185"/>
      <c r="G1779" s="186"/>
      <c r="H1779" s="187"/>
      <c r="I1779" s="142">
        <f t="shared" si="922"/>
        <v>0</v>
      </c>
      <c r="J1779" s="142">
        <f>L1779-I1779</f>
        <v>0</v>
      </c>
      <c r="K1779" s="142"/>
      <c r="L1779" s="172">
        <f t="shared" ref="L1779:L1780" si="923">M1779*N1779*O1779</f>
        <v>0</v>
      </c>
      <c r="M1779" s="318"/>
      <c r="N1779" s="319"/>
      <c r="O1779" s="320"/>
    </row>
    <row r="1780" spans="2:15" ht="14.25" thickBot="1">
      <c r="B1780" s="71"/>
      <c r="C1780" s="72"/>
      <c r="D1780" s="480"/>
      <c r="E1780" s="481"/>
      <c r="F1780" s="191"/>
      <c r="G1780" s="192"/>
      <c r="H1780" s="193"/>
      <c r="I1780" s="143">
        <f t="shared" si="922"/>
        <v>0</v>
      </c>
      <c r="J1780" s="143">
        <f>L1780-I1780</f>
        <v>0</v>
      </c>
      <c r="K1780" s="143"/>
      <c r="L1780" s="172">
        <f t="shared" si="923"/>
        <v>0</v>
      </c>
      <c r="M1780" s="324"/>
      <c r="N1780" s="325"/>
      <c r="O1780" s="326"/>
    </row>
    <row r="1781" spans="2:15">
      <c r="B1781" s="105" t="s">
        <v>24</v>
      </c>
      <c r="C1781" s="108" t="s">
        <v>13</v>
      </c>
      <c r="D1781" s="506"/>
      <c r="E1781" s="512"/>
      <c r="F1781" s="151"/>
      <c r="G1781" s="152"/>
      <c r="H1781" s="153"/>
      <c r="I1781" s="151">
        <f>I1782+I1786</f>
        <v>10000000</v>
      </c>
      <c r="J1781" s="151">
        <f>J1782+J1786</f>
        <v>-10000000</v>
      </c>
      <c r="K1781" s="151"/>
      <c r="L1781" s="173">
        <f>L1782+L1786</f>
        <v>0</v>
      </c>
      <c r="M1781" s="327"/>
      <c r="N1781" s="328"/>
      <c r="O1781" s="329"/>
    </row>
    <row r="1782" spans="2:15">
      <c r="B1782" s="73" t="s">
        <v>58</v>
      </c>
      <c r="C1782" s="109" t="s">
        <v>13</v>
      </c>
      <c r="D1782" s="513"/>
      <c r="E1782" s="514"/>
      <c r="F1782" s="154"/>
      <c r="G1782" s="155"/>
      <c r="H1782" s="156"/>
      <c r="I1782" s="154">
        <f t="shared" ref="I1782" si="924">SUM(I1783:I1785)</f>
        <v>2000000</v>
      </c>
      <c r="J1782" s="154">
        <f>SUM(J1783:J1785)</f>
        <v>-2000000</v>
      </c>
      <c r="K1782" s="154"/>
      <c r="L1782" s="174">
        <f>SUM(L1783:L1785)</f>
        <v>0</v>
      </c>
      <c r="M1782" s="330"/>
      <c r="N1782" s="331"/>
      <c r="O1782" s="332"/>
    </row>
    <row r="1783" spans="2:15">
      <c r="B1783" s="69"/>
      <c r="C1783" s="194" t="s">
        <v>417</v>
      </c>
      <c r="D1783" s="465" t="s">
        <v>83</v>
      </c>
      <c r="E1783" s="466"/>
      <c r="F1783" s="185">
        <v>100000</v>
      </c>
      <c r="G1783" s="186">
        <v>10</v>
      </c>
      <c r="H1783" s="187">
        <v>2</v>
      </c>
      <c r="I1783" s="142">
        <f t="shared" ref="I1783:I1785" si="925">F1783*G1783*H1783</f>
        <v>2000000</v>
      </c>
      <c r="J1783" s="142">
        <f>L1783-I1783</f>
        <v>-2000000</v>
      </c>
      <c r="K1783" s="142"/>
      <c r="L1783" s="172">
        <f>M1783*N1783*O1783</f>
        <v>0</v>
      </c>
      <c r="M1783" s="318"/>
      <c r="N1783" s="319"/>
      <c r="O1783" s="320"/>
    </row>
    <row r="1784" spans="2:15">
      <c r="B1784" s="69"/>
      <c r="C1784" s="194" t="s">
        <v>59</v>
      </c>
      <c r="D1784" s="465" t="s">
        <v>84</v>
      </c>
      <c r="E1784" s="466"/>
      <c r="F1784" s="185"/>
      <c r="G1784" s="186"/>
      <c r="H1784" s="187"/>
      <c r="I1784" s="142">
        <f t="shared" si="925"/>
        <v>0</v>
      </c>
      <c r="J1784" s="142">
        <f>L1784-I1784</f>
        <v>0</v>
      </c>
      <c r="K1784" s="142"/>
      <c r="L1784" s="172">
        <f t="shared" ref="L1784:L1785" si="926">M1784*N1784*O1784</f>
        <v>0</v>
      </c>
      <c r="M1784" s="318"/>
      <c r="N1784" s="319"/>
      <c r="O1784" s="320"/>
    </row>
    <row r="1785" spans="2:15" ht="14.25" thickBot="1">
      <c r="B1785" s="74"/>
      <c r="C1785" s="195" t="s">
        <v>59</v>
      </c>
      <c r="D1785" s="517" t="s">
        <v>85</v>
      </c>
      <c r="E1785" s="518"/>
      <c r="F1785" s="191"/>
      <c r="G1785" s="192"/>
      <c r="H1785" s="193"/>
      <c r="I1785" s="157">
        <f t="shared" si="925"/>
        <v>0</v>
      </c>
      <c r="J1785" s="157">
        <f>L1785-I1785</f>
        <v>0</v>
      </c>
      <c r="K1785" s="157"/>
      <c r="L1785" s="172">
        <f t="shared" si="926"/>
        <v>0</v>
      </c>
      <c r="M1785" s="324"/>
      <c r="N1785" s="325"/>
      <c r="O1785" s="326"/>
    </row>
    <row r="1786" spans="2:15">
      <c r="B1786" s="69" t="s">
        <v>60</v>
      </c>
      <c r="C1786" s="110" t="s">
        <v>13</v>
      </c>
      <c r="D1786" s="513"/>
      <c r="E1786" s="514"/>
      <c r="F1786" s="158"/>
      <c r="G1786" s="159"/>
      <c r="H1786" s="160"/>
      <c r="I1786" s="161">
        <f t="shared" ref="I1786" si="927">SUM(I1787:I1789)</f>
        <v>8000000</v>
      </c>
      <c r="J1786" s="161">
        <f>SUM(J1787:J1789)</f>
        <v>-8000000</v>
      </c>
      <c r="K1786" s="161"/>
      <c r="L1786" s="175">
        <f>SUM(L1787:L1789)</f>
        <v>0</v>
      </c>
      <c r="M1786" s="330"/>
      <c r="N1786" s="331"/>
      <c r="O1786" s="332"/>
    </row>
    <row r="1787" spans="2:15">
      <c r="B1787" s="69"/>
      <c r="C1787" s="194" t="s">
        <v>418</v>
      </c>
      <c r="D1787" s="465" t="s">
        <v>83</v>
      </c>
      <c r="E1787" s="466"/>
      <c r="F1787" s="185">
        <v>200000</v>
      </c>
      <c r="G1787" s="186">
        <v>20</v>
      </c>
      <c r="H1787" s="187">
        <v>2</v>
      </c>
      <c r="I1787" s="142">
        <f t="shared" ref="I1787:I1789" si="928">F1787*G1787*H1787</f>
        <v>8000000</v>
      </c>
      <c r="J1787" s="142">
        <f>L1787-I1787</f>
        <v>-8000000</v>
      </c>
      <c r="K1787" s="142"/>
      <c r="L1787" s="172">
        <f>M1787*N1787*O1787</f>
        <v>0</v>
      </c>
      <c r="M1787" s="318"/>
      <c r="N1787" s="319">
        <f>G1760</f>
        <v>30</v>
      </c>
      <c r="O1787" s="320">
        <f>I1760</f>
        <v>2</v>
      </c>
    </row>
    <row r="1788" spans="2:15">
      <c r="B1788" s="69"/>
      <c r="C1788" s="194" t="s">
        <v>59</v>
      </c>
      <c r="D1788" s="465" t="s">
        <v>84</v>
      </c>
      <c r="E1788" s="466"/>
      <c r="F1788" s="185"/>
      <c r="G1788" s="186"/>
      <c r="H1788" s="187"/>
      <c r="I1788" s="142">
        <f t="shared" si="928"/>
        <v>0</v>
      </c>
      <c r="J1788" s="142"/>
      <c r="K1788" s="142"/>
      <c r="L1788" s="172">
        <f t="shared" ref="L1788:L1789" si="929">M1788*N1788*O1788</f>
        <v>0</v>
      </c>
      <c r="M1788" s="318"/>
      <c r="N1788" s="319">
        <f>G1760</f>
        <v>30</v>
      </c>
      <c r="O1788" s="320">
        <f>I1760</f>
        <v>2</v>
      </c>
    </row>
    <row r="1789" spans="2:15" ht="14.25" thickBot="1">
      <c r="B1789" s="71"/>
      <c r="C1789" s="196" t="s">
        <v>59</v>
      </c>
      <c r="D1789" s="517" t="s">
        <v>85</v>
      </c>
      <c r="E1789" s="518"/>
      <c r="F1789" s="185"/>
      <c r="G1789" s="186"/>
      <c r="H1789" s="187"/>
      <c r="I1789" s="143">
        <f t="shared" si="928"/>
        <v>0</v>
      </c>
      <c r="J1789" s="143">
        <f>L1789-I1789</f>
        <v>0</v>
      </c>
      <c r="K1789" s="143"/>
      <c r="L1789" s="172">
        <f t="shared" si="929"/>
        <v>0</v>
      </c>
      <c r="M1789" s="318"/>
      <c r="N1789" s="319"/>
      <c r="O1789" s="320"/>
    </row>
    <row r="1790" spans="2:15">
      <c r="B1790" s="105" t="s">
        <v>61</v>
      </c>
      <c r="C1790" s="108" t="s">
        <v>13</v>
      </c>
      <c r="D1790" s="493"/>
      <c r="E1790" s="494"/>
      <c r="F1790" s="151"/>
      <c r="G1790" s="152"/>
      <c r="H1790" s="153"/>
      <c r="I1790" s="151">
        <f>I1791+I1795</f>
        <v>160000</v>
      </c>
      <c r="J1790" s="151">
        <f>J1791+J1795</f>
        <v>-160000</v>
      </c>
      <c r="K1790" s="151"/>
      <c r="L1790" s="173">
        <f>L1791+L1795</f>
        <v>0</v>
      </c>
      <c r="M1790" s="327"/>
      <c r="N1790" s="328"/>
      <c r="O1790" s="329"/>
    </row>
    <row r="1791" spans="2:15">
      <c r="B1791" s="130" t="s">
        <v>25</v>
      </c>
      <c r="C1791" s="131" t="s">
        <v>13</v>
      </c>
      <c r="D1791" s="489"/>
      <c r="E1791" s="490"/>
      <c r="F1791" s="162"/>
      <c r="G1791" s="163"/>
      <c r="H1791" s="164"/>
      <c r="I1791" s="162">
        <f>SUM(I1792:I1794)</f>
        <v>160000</v>
      </c>
      <c r="J1791" s="162">
        <f>SUM(J1792:J1794)</f>
        <v>-160000</v>
      </c>
      <c r="K1791" s="162"/>
      <c r="L1791" s="176">
        <f>SUM(L1792:L1794)</f>
        <v>0</v>
      </c>
      <c r="M1791" s="333"/>
      <c r="N1791" s="334"/>
      <c r="O1791" s="335"/>
    </row>
    <row r="1792" spans="2:15">
      <c r="B1792" s="69"/>
      <c r="C1792" s="214" t="s">
        <v>417</v>
      </c>
      <c r="D1792" s="487"/>
      <c r="E1792" s="488"/>
      <c r="F1792" s="197">
        <v>80000</v>
      </c>
      <c r="G1792" s="198">
        <v>1</v>
      </c>
      <c r="H1792" s="199">
        <v>2</v>
      </c>
      <c r="I1792" s="165">
        <f t="shared" ref="I1792:I1794" si="930">F1792*G1792*H1792</f>
        <v>160000</v>
      </c>
      <c r="J1792" s="165">
        <f>L1792-I1792</f>
        <v>-160000</v>
      </c>
      <c r="K1792" s="165"/>
      <c r="L1792" s="177">
        <f>M1792*N1792*O1792</f>
        <v>0</v>
      </c>
      <c r="M1792" s="336"/>
      <c r="N1792" s="337"/>
      <c r="O1792" s="338"/>
    </row>
    <row r="1793" spans="2:15">
      <c r="B1793" s="69"/>
      <c r="C1793" s="212"/>
      <c r="D1793" s="465"/>
      <c r="E1793" s="484"/>
      <c r="F1793" s="185"/>
      <c r="G1793" s="186"/>
      <c r="H1793" s="187"/>
      <c r="I1793" s="142">
        <f t="shared" si="930"/>
        <v>0</v>
      </c>
      <c r="J1793" s="142">
        <f>L1793-I1793</f>
        <v>0</v>
      </c>
      <c r="K1793" s="142"/>
      <c r="L1793" s="177">
        <f t="shared" ref="L1793:L1794" si="931">M1793*N1793*O1793</f>
        <v>0</v>
      </c>
      <c r="M1793" s="318"/>
      <c r="N1793" s="319"/>
      <c r="O1793" s="320"/>
    </row>
    <row r="1794" spans="2:15">
      <c r="B1794" s="69"/>
      <c r="C1794" s="213"/>
      <c r="D1794" s="491"/>
      <c r="E1794" s="492"/>
      <c r="F1794" s="191"/>
      <c r="G1794" s="192"/>
      <c r="H1794" s="193"/>
      <c r="I1794" s="150">
        <f t="shared" si="930"/>
        <v>0</v>
      </c>
      <c r="J1794" s="150">
        <f>L1794-I1794</f>
        <v>0</v>
      </c>
      <c r="K1794" s="150"/>
      <c r="L1794" s="177">
        <f t="shared" si="931"/>
        <v>0</v>
      </c>
      <c r="M1794" s="324"/>
      <c r="N1794" s="325"/>
      <c r="O1794" s="326"/>
    </row>
    <row r="1795" spans="2:15">
      <c r="B1795" s="130" t="s">
        <v>62</v>
      </c>
      <c r="C1795" s="131" t="s">
        <v>13</v>
      </c>
      <c r="D1795" s="489"/>
      <c r="E1795" s="490"/>
      <c r="F1795" s="162"/>
      <c r="G1795" s="163"/>
      <c r="H1795" s="164"/>
      <c r="I1795" s="162">
        <f>SUM(I1796:I1798)</f>
        <v>0</v>
      </c>
      <c r="J1795" s="162">
        <f>SUM(J1796:J1798)</f>
        <v>0</v>
      </c>
      <c r="K1795" s="162"/>
      <c r="L1795" s="176">
        <f>SUM(L1796:L1798)</f>
        <v>0</v>
      </c>
      <c r="M1795" s="333"/>
      <c r="N1795" s="334"/>
      <c r="O1795" s="335"/>
    </row>
    <row r="1796" spans="2:15">
      <c r="B1796" s="69"/>
      <c r="C1796" s="200"/>
      <c r="D1796" s="487"/>
      <c r="E1796" s="488"/>
      <c r="F1796" s="197"/>
      <c r="G1796" s="198"/>
      <c r="H1796" s="199">
        <v>2</v>
      </c>
      <c r="I1796" s="165">
        <f>F1796*G1796*H1796</f>
        <v>0</v>
      </c>
      <c r="J1796" s="165">
        <f>L1796-I1796</f>
        <v>0</v>
      </c>
      <c r="K1796" s="165"/>
      <c r="L1796" s="177">
        <f>M1796*N1796*O1796</f>
        <v>0</v>
      </c>
      <c r="M1796" s="336"/>
      <c r="N1796" s="337"/>
      <c r="O1796" s="338"/>
    </row>
    <row r="1797" spans="2:15">
      <c r="B1797" s="69"/>
      <c r="C1797" s="201"/>
      <c r="D1797" s="465"/>
      <c r="E1797" s="484"/>
      <c r="F1797" s="185"/>
      <c r="G1797" s="186"/>
      <c r="H1797" s="187"/>
      <c r="I1797" s="142">
        <f t="shared" ref="I1797:I1798" si="932">F1797*G1797*H1797</f>
        <v>0</v>
      </c>
      <c r="J1797" s="142">
        <f>L1797-I1797</f>
        <v>0</v>
      </c>
      <c r="K1797" s="142"/>
      <c r="L1797" s="177">
        <f t="shared" ref="L1797:L1798" si="933">M1797*N1797*O1797</f>
        <v>0</v>
      </c>
      <c r="M1797" s="318"/>
      <c r="N1797" s="319"/>
      <c r="O1797" s="320"/>
    </row>
    <row r="1798" spans="2:15" ht="14.25" thickBot="1">
      <c r="B1798" s="71"/>
      <c r="C1798" s="202"/>
      <c r="D1798" s="480"/>
      <c r="E1798" s="485"/>
      <c r="F1798" s="188"/>
      <c r="G1798" s="189"/>
      <c r="H1798" s="190"/>
      <c r="I1798" s="143">
        <f t="shared" si="932"/>
        <v>0</v>
      </c>
      <c r="J1798" s="143">
        <f>L1798-I1798</f>
        <v>0</v>
      </c>
      <c r="K1798" s="143"/>
      <c r="L1798" s="177">
        <f t="shared" si="933"/>
        <v>0</v>
      </c>
      <c r="M1798" s="321"/>
      <c r="N1798" s="322"/>
      <c r="O1798" s="323"/>
    </row>
    <row r="1799" spans="2:15" ht="30.75" customHeight="1" thickBot="1">
      <c r="B1799" s="283" t="s">
        <v>504</v>
      </c>
      <c r="C1799" s="107" t="s">
        <v>13</v>
      </c>
      <c r="D1799" s="508" t="s">
        <v>26</v>
      </c>
      <c r="E1799" s="509"/>
      <c r="F1799" s="208">
        <v>9000</v>
      </c>
      <c r="G1799" s="209">
        <v>20</v>
      </c>
      <c r="H1799" s="210">
        <v>2</v>
      </c>
      <c r="I1799" s="147">
        <f>F1799*G1799*H1799</f>
        <v>360000</v>
      </c>
      <c r="J1799" s="147">
        <f>L1799-I1799</f>
        <v>-360000</v>
      </c>
      <c r="K1799" s="147"/>
      <c r="L1799" s="171">
        <f>M1799*N1799*O1799</f>
        <v>0</v>
      </c>
      <c r="M1799" s="339"/>
      <c r="N1799" s="340">
        <f>H1760</f>
        <v>20</v>
      </c>
      <c r="O1799" s="341">
        <f>I1760</f>
        <v>2</v>
      </c>
    </row>
    <row r="1800" spans="2:15">
      <c r="B1800" s="129" t="s">
        <v>28</v>
      </c>
      <c r="C1800" s="106" t="s">
        <v>13</v>
      </c>
      <c r="D1800" s="506"/>
      <c r="E1800" s="507"/>
      <c r="F1800" s="144"/>
      <c r="G1800" s="145"/>
      <c r="H1800" s="146"/>
      <c r="I1800" s="144">
        <f t="shared" ref="I1800" si="934">SUM(I1801:I1803)</f>
        <v>2400000</v>
      </c>
      <c r="J1800" s="144">
        <f>SUM(J1801:J1803)</f>
        <v>-2400000</v>
      </c>
      <c r="K1800" s="144"/>
      <c r="L1800" s="170">
        <f t="shared" ref="L1800" si="935">SUM(L1801:L1803)</f>
        <v>0</v>
      </c>
      <c r="M1800" s="342"/>
      <c r="N1800" s="343"/>
      <c r="O1800" s="344"/>
    </row>
    <row r="1801" spans="2:15">
      <c r="B1801" s="69"/>
      <c r="C1801" s="200"/>
      <c r="D1801" s="487"/>
      <c r="E1801" s="488"/>
      <c r="F1801" s="197">
        <v>60000</v>
      </c>
      <c r="G1801" s="198">
        <v>20</v>
      </c>
      <c r="H1801" s="199">
        <v>2</v>
      </c>
      <c r="I1801" s="165">
        <f t="shared" ref="I1801:I1802" si="936">F1801*G1801*H1801</f>
        <v>2400000</v>
      </c>
      <c r="J1801" s="165">
        <f>L1801-I1801</f>
        <v>-2400000</v>
      </c>
      <c r="K1801" s="165"/>
      <c r="L1801" s="177">
        <f>M1801*N1801*O1801</f>
        <v>0</v>
      </c>
      <c r="M1801" s="336"/>
      <c r="N1801" s="337"/>
      <c r="O1801" s="338"/>
    </row>
    <row r="1802" spans="2:15">
      <c r="B1802" s="69"/>
      <c r="C1802" s="201"/>
      <c r="D1802" s="465"/>
      <c r="E1802" s="484"/>
      <c r="F1802" s="185"/>
      <c r="G1802" s="186"/>
      <c r="H1802" s="187"/>
      <c r="I1802" s="142">
        <f t="shared" si="936"/>
        <v>0</v>
      </c>
      <c r="J1802" s="142">
        <f>L1802-I1802</f>
        <v>0</v>
      </c>
      <c r="K1802" s="142"/>
      <c r="L1802" s="177">
        <f t="shared" ref="L1802:L1803" si="937">M1802*N1802*O1802</f>
        <v>0</v>
      </c>
      <c r="M1802" s="318"/>
      <c r="N1802" s="319"/>
      <c r="O1802" s="320"/>
    </row>
    <row r="1803" spans="2:15" ht="14.25" thickBot="1">
      <c r="B1803" s="71"/>
      <c r="C1803" s="202"/>
      <c r="D1803" s="480"/>
      <c r="E1803" s="485"/>
      <c r="F1803" s="188"/>
      <c r="G1803" s="189"/>
      <c r="H1803" s="190"/>
      <c r="I1803" s="143">
        <f>F1803*G1803*H1803</f>
        <v>0</v>
      </c>
      <c r="J1803" s="143">
        <f>L1803-I1803</f>
        <v>0</v>
      </c>
      <c r="K1803" s="143"/>
      <c r="L1803" s="177">
        <f t="shared" si="937"/>
        <v>0</v>
      </c>
      <c r="M1803" s="321"/>
      <c r="N1803" s="322"/>
      <c r="O1803" s="323"/>
    </row>
    <row r="1804" spans="2:15">
      <c r="B1804" s="105" t="s">
        <v>29</v>
      </c>
      <c r="C1804" s="107" t="s">
        <v>13</v>
      </c>
      <c r="D1804" s="478" t="s">
        <v>29</v>
      </c>
      <c r="E1804" s="486"/>
      <c r="F1804" s="147"/>
      <c r="G1804" s="148"/>
      <c r="H1804" s="149"/>
      <c r="I1804" s="147">
        <f t="shared" ref="I1804" si="938">SUM(I1805:I1807)</f>
        <v>800000</v>
      </c>
      <c r="J1804" s="147">
        <f>SUM(J1805:J1807)</f>
        <v>-800000</v>
      </c>
      <c r="K1804" s="147"/>
      <c r="L1804" s="171">
        <f t="shared" ref="L1804" si="939">SUM(L1805:L1807)</f>
        <v>0</v>
      </c>
      <c r="M1804" s="315"/>
      <c r="N1804" s="316"/>
      <c r="O1804" s="317">
        <f>I1760</f>
        <v>2</v>
      </c>
    </row>
    <row r="1805" spans="2:15">
      <c r="B1805" s="69"/>
      <c r="C1805" s="70" t="s">
        <v>63</v>
      </c>
      <c r="D1805" s="465"/>
      <c r="E1805" s="484"/>
      <c r="F1805" s="185">
        <v>20000</v>
      </c>
      <c r="G1805" s="186">
        <v>20</v>
      </c>
      <c r="H1805" s="187">
        <v>2</v>
      </c>
      <c r="I1805" s="142">
        <f t="shared" ref="I1805:I1807" si="940">F1805*G1805*H1805</f>
        <v>800000</v>
      </c>
      <c r="J1805" s="142">
        <f>L1805-I1805</f>
        <v>-800000</v>
      </c>
      <c r="K1805" s="142"/>
      <c r="L1805" s="172">
        <f>M1805*N1805*O1805</f>
        <v>0</v>
      </c>
      <c r="M1805" s="318"/>
      <c r="N1805" s="319">
        <f>H1760</f>
        <v>20</v>
      </c>
      <c r="O1805" s="320">
        <f>I1760</f>
        <v>2</v>
      </c>
    </row>
    <row r="1806" spans="2:15">
      <c r="B1806" s="69"/>
      <c r="C1806" s="70" t="s">
        <v>64</v>
      </c>
      <c r="D1806" s="465"/>
      <c r="E1806" s="484"/>
      <c r="F1806" s="185"/>
      <c r="G1806" s="186"/>
      <c r="H1806" s="187"/>
      <c r="I1806" s="142">
        <f t="shared" si="940"/>
        <v>0</v>
      </c>
      <c r="J1806" s="142">
        <f>L1806-I1806</f>
        <v>0</v>
      </c>
      <c r="K1806" s="142"/>
      <c r="L1806" s="172">
        <f t="shared" ref="L1806:L1807" si="941">M1806*N1806*O1806</f>
        <v>0</v>
      </c>
      <c r="M1806" s="318"/>
      <c r="N1806" s="319"/>
      <c r="O1806" s="320"/>
    </row>
    <row r="1807" spans="2:15" ht="14.25" thickBot="1">
      <c r="B1807" s="71"/>
      <c r="C1807" s="72"/>
      <c r="D1807" s="480"/>
      <c r="E1807" s="485"/>
      <c r="F1807" s="188"/>
      <c r="G1807" s="189"/>
      <c r="H1807" s="190"/>
      <c r="I1807" s="143">
        <f t="shared" si="940"/>
        <v>0</v>
      </c>
      <c r="J1807" s="143">
        <f>L1807-I1807</f>
        <v>0</v>
      </c>
      <c r="K1807" s="143"/>
      <c r="L1807" s="172">
        <f t="shared" si="941"/>
        <v>0</v>
      </c>
      <c r="M1807" s="321"/>
      <c r="N1807" s="322"/>
      <c r="O1807" s="323"/>
    </row>
    <row r="1808" spans="2:15">
      <c r="B1808" s="129" t="s">
        <v>65</v>
      </c>
      <c r="C1808" s="106" t="s">
        <v>13</v>
      </c>
      <c r="D1808" s="506"/>
      <c r="E1808" s="507"/>
      <c r="F1808" s="144"/>
      <c r="G1808" s="145"/>
      <c r="H1808" s="146"/>
      <c r="I1808" s="144">
        <f t="shared" ref="I1808" si="942">SUM(I1809:I1811)</f>
        <v>120000</v>
      </c>
      <c r="J1808" s="144">
        <f>SUM(J1809:J1811)</f>
        <v>-120000</v>
      </c>
      <c r="K1808" s="144"/>
      <c r="L1808" s="170">
        <f t="shared" ref="L1808" si="943">SUM(L1809:L1811)</f>
        <v>0</v>
      </c>
      <c r="M1808" s="342"/>
      <c r="N1808" s="343"/>
      <c r="O1808" s="344"/>
    </row>
    <row r="1809" spans="1:15">
      <c r="B1809" s="69"/>
      <c r="C1809" s="211" t="s">
        <v>416</v>
      </c>
      <c r="D1809" s="487"/>
      <c r="E1809" s="488"/>
      <c r="F1809" s="197">
        <v>3000</v>
      </c>
      <c r="G1809" s="198">
        <v>20</v>
      </c>
      <c r="H1809" s="199">
        <v>2</v>
      </c>
      <c r="I1809" s="165">
        <f t="shared" ref="I1809:I1811" si="944">F1809*G1809*H1809</f>
        <v>120000</v>
      </c>
      <c r="J1809" s="165">
        <f>L1809-I1809</f>
        <v>-120000</v>
      </c>
      <c r="K1809" s="165"/>
      <c r="L1809" s="177">
        <f>M1809*N1809*O1809</f>
        <v>0</v>
      </c>
      <c r="M1809" s="336"/>
      <c r="N1809" s="337">
        <f>H1760</f>
        <v>20</v>
      </c>
      <c r="O1809" s="338">
        <f>I1760</f>
        <v>2</v>
      </c>
    </row>
    <row r="1810" spans="1:15">
      <c r="B1810" s="69"/>
      <c r="C1810" s="70" t="s">
        <v>34</v>
      </c>
      <c r="D1810" s="465"/>
      <c r="E1810" s="484"/>
      <c r="F1810" s="185"/>
      <c r="G1810" s="186"/>
      <c r="H1810" s="187"/>
      <c r="I1810" s="142">
        <f t="shared" si="944"/>
        <v>0</v>
      </c>
      <c r="J1810" s="142">
        <f>L1810-I1810</f>
        <v>0</v>
      </c>
      <c r="K1810" s="142"/>
      <c r="L1810" s="177">
        <f t="shared" ref="L1810:L1811" si="945">M1810*N1810*O1810</f>
        <v>0</v>
      </c>
      <c r="M1810" s="336"/>
      <c r="N1810" s="319">
        <f>H1760</f>
        <v>20</v>
      </c>
      <c r="O1810" s="320">
        <f>I1760</f>
        <v>2</v>
      </c>
    </row>
    <row r="1811" spans="1:15" ht="14.25" thickBot="1">
      <c r="B1811" s="71"/>
      <c r="C1811" s="72"/>
      <c r="D1811" s="480"/>
      <c r="E1811" s="485"/>
      <c r="F1811" s="188"/>
      <c r="G1811" s="189"/>
      <c r="H1811" s="190"/>
      <c r="I1811" s="143">
        <f t="shared" si="944"/>
        <v>0</v>
      </c>
      <c r="J1811" s="143">
        <f>L1811-I1811</f>
        <v>0</v>
      </c>
      <c r="K1811" s="143"/>
      <c r="L1811" s="177">
        <f t="shared" si="945"/>
        <v>0</v>
      </c>
      <c r="M1811" s="321"/>
      <c r="N1811" s="322"/>
      <c r="O1811" s="323"/>
    </row>
    <row r="1812" spans="1:15">
      <c r="B1812" s="105" t="s">
        <v>66</v>
      </c>
      <c r="C1812" s="107" t="s">
        <v>13</v>
      </c>
      <c r="D1812" s="482">
        <f>I1812/(I1773+I1774+I1777+I1781+I1790+I1799+I1800+I1804+I1808)</f>
        <v>7.0198660963659287E-2</v>
      </c>
      <c r="E1812" s="483"/>
      <c r="F1812" s="147"/>
      <c r="G1812" s="148"/>
      <c r="H1812" s="149"/>
      <c r="I1812" s="147">
        <f t="shared" ref="I1812" si="946">SUM(I1813:I1815)</f>
        <v>1126000</v>
      </c>
      <c r="J1812" s="147">
        <f>SUM(J1813:J1815)</f>
        <v>-1126000</v>
      </c>
      <c r="K1812" s="147"/>
      <c r="L1812" s="171">
        <f t="shared" ref="L1812" si="947">SUM(L1813:L1815)</f>
        <v>0</v>
      </c>
      <c r="M1812" s="315"/>
      <c r="N1812" s="316"/>
      <c r="O1812" s="317"/>
    </row>
    <row r="1813" spans="1:15" ht="16.5" customHeight="1">
      <c r="B1813" s="496" t="s">
        <v>79</v>
      </c>
      <c r="C1813" s="70" t="s">
        <v>27</v>
      </c>
      <c r="D1813" s="465"/>
      <c r="E1813" s="484"/>
      <c r="F1813" s="185">
        <v>33000</v>
      </c>
      <c r="G1813" s="186">
        <v>1</v>
      </c>
      <c r="H1813" s="187">
        <v>2</v>
      </c>
      <c r="I1813" s="142">
        <f t="shared" ref="I1813:I1815" si="948">F1813*G1813*H1813</f>
        <v>66000</v>
      </c>
      <c r="J1813" s="142">
        <f>L1813-I1813</f>
        <v>-66000</v>
      </c>
      <c r="K1813" s="142"/>
      <c r="L1813" s="172">
        <f>M1813*N1813*O1813</f>
        <v>0</v>
      </c>
      <c r="M1813" s="318"/>
      <c r="N1813" s="319">
        <f>H1760</f>
        <v>20</v>
      </c>
      <c r="O1813" s="320">
        <f>I1760</f>
        <v>2</v>
      </c>
    </row>
    <row r="1814" spans="1:15">
      <c r="B1814" s="496"/>
      <c r="C1814" s="70" t="s">
        <v>30</v>
      </c>
      <c r="D1814" s="465"/>
      <c r="E1814" s="484"/>
      <c r="F1814" s="185">
        <v>30000</v>
      </c>
      <c r="G1814" s="186">
        <v>1</v>
      </c>
      <c r="H1814" s="187">
        <v>2</v>
      </c>
      <c r="I1814" s="142">
        <f t="shared" si="948"/>
        <v>60000</v>
      </c>
      <c r="J1814" s="142">
        <f>L1814-I1814</f>
        <v>-60000</v>
      </c>
      <c r="K1814" s="142"/>
      <c r="L1814" s="172">
        <f t="shared" ref="L1814:L1815" si="949">M1814*N1814*O1814</f>
        <v>0</v>
      </c>
      <c r="M1814" s="318"/>
      <c r="N1814" s="319">
        <f>H1760</f>
        <v>20</v>
      </c>
      <c r="O1814" s="320">
        <f>I1760</f>
        <v>2</v>
      </c>
    </row>
    <row r="1815" spans="1:15" ht="19.5" customHeight="1" thickBot="1">
      <c r="B1815" s="497"/>
      <c r="C1815" s="72" t="s">
        <v>33</v>
      </c>
      <c r="D1815" s="480"/>
      <c r="E1815" s="485"/>
      <c r="F1815" s="188">
        <v>500000</v>
      </c>
      <c r="G1815" s="189">
        <v>1</v>
      </c>
      <c r="H1815" s="190">
        <v>2</v>
      </c>
      <c r="I1815" s="143">
        <f t="shared" si="948"/>
        <v>1000000</v>
      </c>
      <c r="J1815" s="143">
        <f>L1815-I1815</f>
        <v>-1000000</v>
      </c>
      <c r="K1815" s="143"/>
      <c r="L1815" s="172">
        <f t="shared" si="949"/>
        <v>0</v>
      </c>
      <c r="M1815" s="321"/>
      <c r="N1815" s="322"/>
      <c r="O1815" s="323"/>
    </row>
    <row r="1816" spans="1:15" ht="18" customHeight="1">
      <c r="B1816" s="124" t="s">
        <v>412</v>
      </c>
      <c r="C1816" s="125" t="s">
        <v>23</v>
      </c>
      <c r="D1816" s="510"/>
      <c r="E1816" s="511"/>
      <c r="F1816" s="126"/>
      <c r="G1816" s="127"/>
      <c r="H1816" s="128"/>
      <c r="I1816" s="126">
        <f>SUM(I1817:I1820)</f>
        <v>1300000</v>
      </c>
      <c r="J1816" s="126">
        <f>SUM(J1817:J1820)</f>
        <v>-1300000</v>
      </c>
      <c r="K1816" s="126"/>
      <c r="L1816" s="178">
        <f>SUM(L1817:L1820)</f>
        <v>0</v>
      </c>
      <c r="M1816" s="345"/>
      <c r="N1816" s="346"/>
      <c r="O1816" s="347"/>
    </row>
    <row r="1817" spans="1:15">
      <c r="A1817" t="str">
        <f>B1760&amp;"식비"</f>
        <v>28식비</v>
      </c>
      <c r="B1817" s="111"/>
      <c r="C1817" s="110" t="s">
        <v>67</v>
      </c>
      <c r="D1817" s="487"/>
      <c r="E1817" s="488"/>
      <c r="F1817" s="197">
        <v>15000</v>
      </c>
      <c r="G1817" s="198">
        <v>20</v>
      </c>
      <c r="H1817" s="199">
        <v>2</v>
      </c>
      <c r="I1817" s="161">
        <f t="shared" ref="I1817:I1820" si="950">F1817*G1817*H1817</f>
        <v>600000</v>
      </c>
      <c r="J1817" s="161">
        <f>L1817-I1817</f>
        <v>-600000</v>
      </c>
      <c r="K1817" s="161"/>
      <c r="L1817" s="175">
        <f>M1817*N1817*O1817</f>
        <v>0</v>
      </c>
      <c r="M1817" s="336"/>
      <c r="N1817" s="337">
        <f>H1760</f>
        <v>20</v>
      </c>
      <c r="O1817" s="338">
        <f>I1760</f>
        <v>2</v>
      </c>
    </row>
    <row r="1818" spans="1:15">
      <c r="A1818" t="str">
        <f>B1760&amp;"숙박비"</f>
        <v>28숙박비</v>
      </c>
      <c r="B1818" s="111"/>
      <c r="C1818" s="112" t="s">
        <v>80</v>
      </c>
      <c r="D1818" s="465"/>
      <c r="E1818" s="484"/>
      <c r="F1818" s="191"/>
      <c r="G1818" s="192"/>
      <c r="H1818" s="193"/>
      <c r="I1818" s="166">
        <f t="shared" si="950"/>
        <v>0</v>
      </c>
      <c r="J1818" s="166">
        <f>L1818-I1818</f>
        <v>0</v>
      </c>
      <c r="K1818" s="166"/>
      <c r="L1818" s="175">
        <f t="shared" ref="L1818:L1820" si="951">M1818*N1818*O1818</f>
        <v>0</v>
      </c>
      <c r="M1818" s="324"/>
      <c r="N1818" s="325"/>
      <c r="O1818" s="326"/>
    </row>
    <row r="1819" spans="1:15">
      <c r="A1819" t="str">
        <f>B1760&amp;"수당"</f>
        <v>28수당</v>
      </c>
      <c r="B1819" s="111"/>
      <c r="C1819" s="112" t="s">
        <v>20</v>
      </c>
      <c r="D1819" s="203"/>
      <c r="E1819" s="204"/>
      <c r="F1819" s="191">
        <v>300000</v>
      </c>
      <c r="G1819" s="192">
        <v>1</v>
      </c>
      <c r="H1819" s="193">
        <v>1</v>
      </c>
      <c r="I1819" s="166">
        <f t="shared" si="950"/>
        <v>300000</v>
      </c>
      <c r="J1819" s="166">
        <f>L1819-I1819</f>
        <v>-300000</v>
      </c>
      <c r="K1819" s="166"/>
      <c r="L1819" s="175">
        <f t="shared" si="951"/>
        <v>0</v>
      </c>
      <c r="M1819" s="324"/>
      <c r="N1819" s="325"/>
      <c r="O1819" s="326"/>
    </row>
    <row r="1820" spans="1:15" ht="14.25" thickBot="1">
      <c r="A1820" t="str">
        <f>B1760&amp;"임금"</f>
        <v>28임금</v>
      </c>
      <c r="B1820" s="113"/>
      <c r="C1820" s="114" t="s">
        <v>81</v>
      </c>
      <c r="D1820" s="480"/>
      <c r="E1820" s="485"/>
      <c r="F1820" s="188">
        <v>400000</v>
      </c>
      <c r="G1820" s="189">
        <v>1</v>
      </c>
      <c r="H1820" s="190">
        <v>1</v>
      </c>
      <c r="I1820" s="167">
        <f t="shared" si="950"/>
        <v>400000</v>
      </c>
      <c r="J1820" s="167">
        <f>L1820-I1820</f>
        <v>-400000</v>
      </c>
      <c r="K1820" s="167"/>
      <c r="L1820" s="179">
        <f t="shared" si="951"/>
        <v>0</v>
      </c>
      <c r="M1820" s="321"/>
      <c r="N1820" s="322">
        <f>H1760</f>
        <v>20</v>
      </c>
      <c r="O1820" s="323">
        <f>I1760</f>
        <v>2</v>
      </c>
    </row>
    <row r="1821" spans="1:15" ht="37.9" customHeight="1">
      <c r="B1821" s="362" t="s">
        <v>533</v>
      </c>
      <c r="C1821" s="363" t="s">
        <v>532</v>
      </c>
      <c r="D1821" s="362"/>
      <c r="E1821" s="362" t="s">
        <v>529</v>
      </c>
      <c r="F1821" s="362"/>
      <c r="G1821" s="362" t="s">
        <v>528</v>
      </c>
      <c r="H1821" s="362"/>
      <c r="I1821" s="362" t="s">
        <v>534</v>
      </c>
      <c r="J1821" s="362"/>
      <c r="K1821" s="362" t="s">
        <v>535</v>
      </c>
      <c r="L1821" s="362"/>
    </row>
    <row r="1822" spans="1:15" ht="37.9" customHeight="1">
      <c r="B1822" s="362" t="s">
        <v>533</v>
      </c>
      <c r="C1822" s="363" t="s">
        <v>532</v>
      </c>
      <c r="D1822" s="362"/>
      <c r="E1822" s="362" t="s">
        <v>529</v>
      </c>
      <c r="F1822" s="362"/>
      <c r="G1822" s="362" t="s">
        <v>528</v>
      </c>
      <c r="H1822" s="362"/>
      <c r="I1822" s="362" t="s">
        <v>534</v>
      </c>
      <c r="J1822" s="362"/>
      <c r="K1822" s="362" t="s">
        <v>535</v>
      </c>
      <c r="L1822" s="362"/>
    </row>
    <row r="1823" spans="1:15" ht="37.9" customHeight="1" thickBot="1">
      <c r="B1823" s="362" t="s">
        <v>533</v>
      </c>
      <c r="C1823" s="363" t="s">
        <v>532</v>
      </c>
      <c r="D1823" s="362"/>
      <c r="E1823" s="362"/>
      <c r="F1823" s="362"/>
      <c r="G1823" s="362"/>
      <c r="H1823" s="362"/>
      <c r="I1823" s="362"/>
      <c r="J1823" s="362"/>
      <c r="K1823" s="362"/>
    </row>
    <row r="1824" spans="1:15" ht="33.75" customHeight="1">
      <c r="B1824" s="123" t="s">
        <v>68</v>
      </c>
      <c r="C1824" s="515" t="s">
        <v>42</v>
      </c>
      <c r="D1824" s="515"/>
      <c r="E1824" s="96" t="s">
        <v>409</v>
      </c>
      <c r="F1824" s="96" t="s">
        <v>43</v>
      </c>
      <c r="G1824" s="96" t="s">
        <v>44</v>
      </c>
      <c r="H1824" s="96" t="s">
        <v>45</v>
      </c>
      <c r="I1824" s="96" t="s">
        <v>46</v>
      </c>
      <c r="J1824" s="96" t="s">
        <v>47</v>
      </c>
      <c r="K1824" s="135"/>
      <c r="L1824" s="65"/>
    </row>
    <row r="1825" spans="1:15" ht="24.75" customHeight="1" thickBot="1">
      <c r="B1825" s="288">
        <f>B1760+1</f>
        <v>29</v>
      </c>
      <c r="C1825" s="516" t="s">
        <v>419</v>
      </c>
      <c r="D1825" s="516"/>
      <c r="E1825" s="141" t="s">
        <v>410</v>
      </c>
      <c r="F1825" s="141">
        <v>3</v>
      </c>
      <c r="G1825" s="215">
        <v>30</v>
      </c>
      <c r="H1825" s="141">
        <v>20</v>
      </c>
      <c r="I1825" s="141">
        <v>2</v>
      </c>
      <c r="J1825" s="104">
        <f>H1825*I1825</f>
        <v>40</v>
      </c>
      <c r="K1825" s="136"/>
      <c r="L1825" s="66"/>
    </row>
    <row r="1826" spans="1:15" ht="14.25" thickBot="1">
      <c r="B1826" s="64"/>
      <c r="C1826" s="64"/>
      <c r="D1826" s="64"/>
      <c r="E1826" s="64"/>
      <c r="F1826" s="64"/>
      <c r="G1826" s="64"/>
      <c r="H1826" s="64"/>
      <c r="I1826" s="64"/>
      <c r="J1826" s="64"/>
      <c r="K1826" s="137"/>
      <c r="L1826" s="64"/>
    </row>
    <row r="1827" spans="1:15" ht="18.75" customHeight="1">
      <c r="B1827" s="504" t="s">
        <v>78</v>
      </c>
      <c r="C1827" s="505"/>
      <c r="D1827" s="505"/>
      <c r="E1827" s="463" t="s">
        <v>404</v>
      </c>
      <c r="F1827" s="505"/>
      <c r="G1827" s="498" t="s">
        <v>82</v>
      </c>
      <c r="H1827" s="463" t="s">
        <v>405</v>
      </c>
      <c r="I1827" s="463" t="s">
        <v>406</v>
      </c>
      <c r="J1827" s="459" t="s">
        <v>403</v>
      </c>
      <c r="K1827" s="138"/>
      <c r="L1827" s="64"/>
    </row>
    <row r="1828" spans="1:15" ht="47.25" customHeight="1">
      <c r="B1828" s="97" t="s">
        <v>22</v>
      </c>
      <c r="C1828" s="98" t="s">
        <v>23</v>
      </c>
      <c r="D1828" s="216" t="s">
        <v>420</v>
      </c>
      <c r="E1828" s="464"/>
      <c r="F1828" s="464"/>
      <c r="G1828" s="499"/>
      <c r="H1828" s="464"/>
      <c r="I1828" s="464"/>
      <c r="J1828" s="460"/>
      <c r="K1828" s="139"/>
      <c r="L1828" s="64"/>
    </row>
    <row r="1829" spans="1:15" ht="18" customHeight="1">
      <c r="B1829" s="67" t="s">
        <v>23</v>
      </c>
      <c r="C1829" s="121">
        <f>SUM(C1830:C1831)</f>
        <v>0</v>
      </c>
      <c r="D1829" s="502">
        <f>ROUNDDOWN(C1830/G1825/J1825,0)</f>
        <v>0</v>
      </c>
      <c r="E1829" s="469" t="s">
        <v>438</v>
      </c>
      <c r="F1829" s="469"/>
      <c r="G1829" s="469">
        <v>6</v>
      </c>
      <c r="H1829" s="471">
        <v>190306</v>
      </c>
      <c r="I1829" s="474">
        <v>6850</v>
      </c>
      <c r="J1829" s="461">
        <f>D1829/I1829</f>
        <v>0</v>
      </c>
      <c r="K1829" s="140"/>
      <c r="L1829" s="64"/>
    </row>
    <row r="1830" spans="1:15" ht="18" customHeight="1">
      <c r="B1830" s="67" t="s">
        <v>415</v>
      </c>
      <c r="C1830" s="121">
        <f>L1837</f>
        <v>0</v>
      </c>
      <c r="D1830" s="502"/>
      <c r="E1830" s="469"/>
      <c r="F1830" s="469"/>
      <c r="G1830" s="469"/>
      <c r="H1830" s="472"/>
      <c r="I1830" s="474"/>
      <c r="J1830" s="461"/>
      <c r="K1830" s="140"/>
      <c r="L1830" s="64"/>
    </row>
    <row r="1831" spans="1:15" ht="18" customHeight="1" thickBot="1">
      <c r="B1831" s="68" t="s">
        <v>414</v>
      </c>
      <c r="C1831" s="122">
        <f>L1881</f>
        <v>0</v>
      </c>
      <c r="D1831" s="503"/>
      <c r="E1831" s="470"/>
      <c r="F1831" s="470"/>
      <c r="G1831" s="470"/>
      <c r="H1831" s="473"/>
      <c r="I1831" s="475"/>
      <c r="J1831" s="462"/>
      <c r="K1831" s="140"/>
      <c r="L1831" s="64"/>
    </row>
    <row r="1832" spans="1:15" ht="18" customHeight="1">
      <c r="B1832" s="180"/>
      <c r="C1832" s="205"/>
      <c r="D1832" s="206"/>
      <c r="E1832" s="181"/>
      <c r="F1832" s="181"/>
      <c r="G1832" s="181"/>
      <c r="H1832" s="183"/>
      <c r="I1832" s="184"/>
      <c r="J1832" s="207"/>
      <c r="K1832" s="182"/>
      <c r="L1832" s="64"/>
    </row>
    <row r="1833" spans="1:15" ht="14.25" thickBot="1">
      <c r="B1833" s="64"/>
      <c r="C1833" s="64"/>
      <c r="D1833" s="64"/>
      <c r="E1833" s="64"/>
      <c r="F1833" s="64"/>
      <c r="G1833" s="64"/>
      <c r="H1833" s="64"/>
      <c r="I1833" s="64"/>
      <c r="J1833" s="64"/>
      <c r="K1833" s="64"/>
      <c r="L1833" s="64"/>
    </row>
    <row r="1834" spans="1:15" ht="19.5" customHeight="1" thickBot="1">
      <c r="B1834" s="64"/>
      <c r="C1834" s="64"/>
      <c r="D1834" s="64"/>
      <c r="E1834" s="64"/>
      <c r="F1834" s="289" t="s">
        <v>74</v>
      </c>
      <c r="G1834" s="290"/>
      <c r="H1834" s="290"/>
      <c r="I1834" s="292"/>
      <c r="J1834" s="293" t="s">
        <v>35</v>
      </c>
      <c r="K1834" s="294"/>
      <c r="L1834" s="295" t="s">
        <v>76</v>
      </c>
      <c r="M1834" s="310"/>
      <c r="N1834" s="310"/>
      <c r="O1834" s="115"/>
    </row>
    <row r="1835" spans="1:15" ht="18.75" customHeight="1" thickBot="1">
      <c r="B1835" s="75" t="s">
        <v>31</v>
      </c>
      <c r="C1835" s="76" t="s">
        <v>50</v>
      </c>
      <c r="D1835" s="467" t="s">
        <v>51</v>
      </c>
      <c r="E1835" s="468"/>
      <c r="F1835" s="75" t="s">
        <v>52</v>
      </c>
      <c r="G1835" s="76" t="s">
        <v>53</v>
      </c>
      <c r="H1835" s="77" t="s">
        <v>21</v>
      </c>
      <c r="I1835" s="75" t="s">
        <v>48</v>
      </c>
      <c r="J1835" s="132" t="s">
        <v>407</v>
      </c>
      <c r="K1835" s="296" t="s">
        <v>408</v>
      </c>
      <c r="L1835" s="295" t="s">
        <v>48</v>
      </c>
      <c r="M1835" s="295" t="s">
        <v>52</v>
      </c>
      <c r="N1835" s="295" t="s">
        <v>53</v>
      </c>
      <c r="O1835" s="295" t="s">
        <v>21</v>
      </c>
    </row>
    <row r="1836" spans="1:15" ht="21" customHeight="1" thickBot="1">
      <c r="B1836" s="78" t="s">
        <v>23</v>
      </c>
      <c r="C1836" s="79"/>
      <c r="D1836" s="467"/>
      <c r="E1836" s="468"/>
      <c r="F1836" s="80"/>
      <c r="G1836" s="81"/>
      <c r="H1836" s="82"/>
      <c r="I1836" s="83">
        <f>I1837+I1881</f>
        <v>18466192</v>
      </c>
      <c r="J1836" s="133"/>
      <c r="K1836" s="133"/>
      <c r="L1836" s="168">
        <f>L1837+L1881</f>
        <v>0</v>
      </c>
      <c r="M1836" s="80"/>
      <c r="N1836" s="81"/>
      <c r="O1836" s="82"/>
    </row>
    <row r="1837" spans="1:15" ht="21.75" customHeight="1" thickBot="1">
      <c r="A1837" t="str">
        <f>B1825&amp;"훈련비"</f>
        <v>29훈련비</v>
      </c>
      <c r="B1837" s="99" t="s">
        <v>413</v>
      </c>
      <c r="C1837" s="100" t="s">
        <v>23</v>
      </c>
      <c r="D1837" s="500"/>
      <c r="E1837" s="501"/>
      <c r="F1837" s="101"/>
      <c r="G1837" s="102"/>
      <c r="H1837" s="103"/>
      <c r="I1837" s="101">
        <f>I1838+I1839+I1842+I1846+I1855+I1864+I1865+I1869+I1873+I1877</f>
        <v>17166192</v>
      </c>
      <c r="J1837" s="101">
        <f>J1838+J1839+J1842+J1846+J1855+J1864+J1865+J1869+J1873+J1877</f>
        <v>-17166192</v>
      </c>
      <c r="K1837" s="101"/>
      <c r="L1837" s="169">
        <f>L1838+L1839+L1842+L1846+L1855+L1864+L1865+L1869+L1873+L1877</f>
        <v>0</v>
      </c>
      <c r="M1837" s="101"/>
      <c r="N1837" s="102"/>
      <c r="O1837" s="311"/>
    </row>
    <row r="1838" spans="1:15" ht="14.25" thickBot="1">
      <c r="B1838" s="105" t="s">
        <v>54</v>
      </c>
      <c r="C1838" s="106" t="s">
        <v>13</v>
      </c>
      <c r="D1838" s="476" t="s">
        <v>54</v>
      </c>
      <c r="E1838" s="477"/>
      <c r="F1838" s="280">
        <v>12506</v>
      </c>
      <c r="G1838" s="281">
        <v>16</v>
      </c>
      <c r="H1838" s="282">
        <v>2</v>
      </c>
      <c r="I1838" s="144">
        <f>F1838*G1838*H1838</f>
        <v>400192</v>
      </c>
      <c r="J1838" s="144">
        <f>L1838-I1838</f>
        <v>-400192</v>
      </c>
      <c r="K1838" s="144"/>
      <c r="L1838" s="170">
        <f>M1838*N1838*O1838</f>
        <v>0</v>
      </c>
      <c r="M1838" s="312"/>
      <c r="N1838" s="313">
        <v>30</v>
      </c>
      <c r="O1838" s="314">
        <f>I1825</f>
        <v>2</v>
      </c>
    </row>
    <row r="1839" spans="1:15">
      <c r="B1839" s="105" t="s">
        <v>55</v>
      </c>
      <c r="C1839" s="107" t="s">
        <v>13</v>
      </c>
      <c r="D1839" s="478"/>
      <c r="E1839" s="479"/>
      <c r="F1839" s="147"/>
      <c r="G1839" s="148"/>
      <c r="H1839" s="149"/>
      <c r="I1839" s="147">
        <f t="shared" ref="I1839" si="952">SUM(I1840:I1841)</f>
        <v>0</v>
      </c>
      <c r="J1839" s="147">
        <f>SUM(J1840:J1841)</f>
        <v>0</v>
      </c>
      <c r="K1839" s="147"/>
      <c r="L1839" s="171">
        <f t="shared" ref="L1839" si="953">SUM(L1840:L1841)</f>
        <v>0</v>
      </c>
      <c r="M1839" s="315"/>
      <c r="N1839" s="316"/>
      <c r="O1839" s="317"/>
    </row>
    <row r="1840" spans="1:15">
      <c r="B1840" s="69"/>
      <c r="C1840" s="70" t="s">
        <v>56</v>
      </c>
      <c r="D1840" s="465"/>
      <c r="E1840" s="466"/>
      <c r="F1840" s="185"/>
      <c r="G1840" s="186"/>
      <c r="H1840" s="187"/>
      <c r="I1840" s="142">
        <f>F1840*G1840*H1840</f>
        <v>0</v>
      </c>
      <c r="J1840" s="142">
        <f>L1840-I1840</f>
        <v>0</v>
      </c>
      <c r="K1840" s="142"/>
      <c r="L1840" s="172">
        <f>M1840*N1840*O1840</f>
        <v>0</v>
      </c>
      <c r="M1840" s="318"/>
      <c r="N1840" s="319"/>
      <c r="O1840" s="320"/>
    </row>
    <row r="1841" spans="2:15" ht="14.25" thickBot="1">
      <c r="B1841" s="71"/>
      <c r="C1841" s="72"/>
      <c r="D1841" s="480"/>
      <c r="E1841" s="481"/>
      <c r="F1841" s="188"/>
      <c r="G1841" s="189"/>
      <c r="H1841" s="190"/>
      <c r="I1841" s="143">
        <f>F1841*G1841*H1841</f>
        <v>0</v>
      </c>
      <c r="J1841" s="143">
        <f>L1841-I1841</f>
        <v>0</v>
      </c>
      <c r="K1841" s="143"/>
      <c r="L1841" s="172">
        <f>M1841*N1841*O1841</f>
        <v>0</v>
      </c>
      <c r="M1841" s="321"/>
      <c r="N1841" s="322"/>
      <c r="O1841" s="323"/>
    </row>
    <row r="1842" spans="2:15">
      <c r="B1842" s="105" t="s">
        <v>57</v>
      </c>
      <c r="C1842" s="107" t="s">
        <v>13</v>
      </c>
      <c r="D1842" s="478"/>
      <c r="E1842" s="479"/>
      <c r="F1842" s="147"/>
      <c r="G1842" s="148"/>
      <c r="H1842" s="149"/>
      <c r="I1842" s="147">
        <f t="shared" ref="I1842" si="954">SUM(I1843:I1845)</f>
        <v>1800000</v>
      </c>
      <c r="J1842" s="147">
        <f>SUM(J1843:J1845)</f>
        <v>-1800000</v>
      </c>
      <c r="K1842" s="147"/>
      <c r="L1842" s="171">
        <f t="shared" ref="L1842" si="955">SUM(L1843:L1845)</f>
        <v>0</v>
      </c>
      <c r="M1842" s="315"/>
      <c r="N1842" s="316"/>
      <c r="O1842" s="317"/>
    </row>
    <row r="1843" spans="2:15">
      <c r="B1843" s="69"/>
      <c r="C1843" s="70" t="s">
        <v>56</v>
      </c>
      <c r="D1843" s="465"/>
      <c r="E1843" s="466"/>
      <c r="F1843" s="185">
        <v>900000</v>
      </c>
      <c r="G1843" s="186">
        <v>1</v>
      </c>
      <c r="H1843" s="187">
        <v>2</v>
      </c>
      <c r="I1843" s="142">
        <f t="shared" ref="I1843:I1845" si="956">F1843*G1843*H1843</f>
        <v>1800000</v>
      </c>
      <c r="J1843" s="142">
        <f>L1843-I1843</f>
        <v>-1800000</v>
      </c>
      <c r="K1843" s="142"/>
      <c r="L1843" s="172">
        <f>M1843*N1843*O1843</f>
        <v>0</v>
      </c>
      <c r="M1843" s="318"/>
      <c r="N1843" s="319"/>
      <c r="O1843" s="320"/>
    </row>
    <row r="1844" spans="2:15">
      <c r="B1844" s="69"/>
      <c r="C1844" s="70"/>
      <c r="D1844" s="465"/>
      <c r="E1844" s="466"/>
      <c r="F1844" s="185"/>
      <c r="G1844" s="186"/>
      <c r="H1844" s="187"/>
      <c r="I1844" s="142">
        <f t="shared" si="956"/>
        <v>0</v>
      </c>
      <c r="J1844" s="142">
        <f>L1844-I1844</f>
        <v>0</v>
      </c>
      <c r="K1844" s="142"/>
      <c r="L1844" s="172">
        <f t="shared" ref="L1844:L1845" si="957">M1844*N1844*O1844</f>
        <v>0</v>
      </c>
      <c r="M1844" s="318"/>
      <c r="N1844" s="319"/>
      <c r="O1844" s="320"/>
    </row>
    <row r="1845" spans="2:15" ht="14.25" thickBot="1">
      <c r="B1845" s="71"/>
      <c r="C1845" s="72"/>
      <c r="D1845" s="480"/>
      <c r="E1845" s="481"/>
      <c r="F1845" s="191"/>
      <c r="G1845" s="192"/>
      <c r="H1845" s="193"/>
      <c r="I1845" s="143">
        <f t="shared" si="956"/>
        <v>0</v>
      </c>
      <c r="J1845" s="143">
        <f>L1845-I1845</f>
        <v>0</v>
      </c>
      <c r="K1845" s="143"/>
      <c r="L1845" s="172">
        <f t="shared" si="957"/>
        <v>0</v>
      </c>
      <c r="M1845" s="324"/>
      <c r="N1845" s="325"/>
      <c r="O1845" s="326"/>
    </row>
    <row r="1846" spans="2:15">
      <c r="B1846" s="105" t="s">
        <v>24</v>
      </c>
      <c r="C1846" s="108" t="s">
        <v>13</v>
      </c>
      <c r="D1846" s="506"/>
      <c r="E1846" s="512"/>
      <c r="F1846" s="151"/>
      <c r="G1846" s="152"/>
      <c r="H1846" s="153"/>
      <c r="I1846" s="151">
        <f>I1847+I1851</f>
        <v>10000000</v>
      </c>
      <c r="J1846" s="151">
        <f>J1847+J1851</f>
        <v>-10000000</v>
      </c>
      <c r="K1846" s="151"/>
      <c r="L1846" s="173">
        <f>L1847+L1851</f>
        <v>0</v>
      </c>
      <c r="M1846" s="327"/>
      <c r="N1846" s="328"/>
      <c r="O1846" s="329"/>
    </row>
    <row r="1847" spans="2:15">
      <c r="B1847" s="73" t="s">
        <v>58</v>
      </c>
      <c r="C1847" s="109" t="s">
        <v>13</v>
      </c>
      <c r="D1847" s="513"/>
      <c r="E1847" s="514"/>
      <c r="F1847" s="154"/>
      <c r="G1847" s="155"/>
      <c r="H1847" s="156"/>
      <c r="I1847" s="154">
        <f t="shared" ref="I1847" si="958">SUM(I1848:I1850)</f>
        <v>2000000</v>
      </c>
      <c r="J1847" s="154">
        <f>SUM(J1848:J1850)</f>
        <v>-2000000</v>
      </c>
      <c r="K1847" s="154"/>
      <c r="L1847" s="174">
        <f>SUM(L1848:L1850)</f>
        <v>0</v>
      </c>
      <c r="M1847" s="330"/>
      <c r="N1847" s="331"/>
      <c r="O1847" s="332"/>
    </row>
    <row r="1848" spans="2:15">
      <c r="B1848" s="69"/>
      <c r="C1848" s="194" t="s">
        <v>417</v>
      </c>
      <c r="D1848" s="465" t="s">
        <v>83</v>
      </c>
      <c r="E1848" s="466"/>
      <c r="F1848" s="185">
        <v>100000</v>
      </c>
      <c r="G1848" s="186">
        <v>10</v>
      </c>
      <c r="H1848" s="187">
        <v>2</v>
      </c>
      <c r="I1848" s="142">
        <f t="shared" ref="I1848:I1850" si="959">F1848*G1848*H1848</f>
        <v>2000000</v>
      </c>
      <c r="J1848" s="142">
        <f>L1848-I1848</f>
        <v>-2000000</v>
      </c>
      <c r="K1848" s="142"/>
      <c r="L1848" s="172">
        <f>M1848*N1848*O1848</f>
        <v>0</v>
      </c>
      <c r="M1848" s="318"/>
      <c r="N1848" s="319"/>
      <c r="O1848" s="320"/>
    </row>
    <row r="1849" spans="2:15">
      <c r="B1849" s="69"/>
      <c r="C1849" s="194" t="s">
        <v>59</v>
      </c>
      <c r="D1849" s="465" t="s">
        <v>84</v>
      </c>
      <c r="E1849" s="466"/>
      <c r="F1849" s="185"/>
      <c r="G1849" s="186"/>
      <c r="H1849" s="187"/>
      <c r="I1849" s="142">
        <f t="shared" si="959"/>
        <v>0</v>
      </c>
      <c r="J1849" s="142">
        <f>L1849-I1849</f>
        <v>0</v>
      </c>
      <c r="K1849" s="142"/>
      <c r="L1849" s="172">
        <f t="shared" ref="L1849:L1850" si="960">M1849*N1849*O1849</f>
        <v>0</v>
      </c>
      <c r="M1849" s="318"/>
      <c r="N1849" s="319"/>
      <c r="O1849" s="320"/>
    </row>
    <row r="1850" spans="2:15" ht="14.25" thickBot="1">
      <c r="B1850" s="74"/>
      <c r="C1850" s="195" t="s">
        <v>59</v>
      </c>
      <c r="D1850" s="517" t="s">
        <v>85</v>
      </c>
      <c r="E1850" s="518"/>
      <c r="F1850" s="191"/>
      <c r="G1850" s="192"/>
      <c r="H1850" s="193"/>
      <c r="I1850" s="157">
        <f t="shared" si="959"/>
        <v>0</v>
      </c>
      <c r="J1850" s="157">
        <f>L1850-I1850</f>
        <v>0</v>
      </c>
      <c r="K1850" s="157"/>
      <c r="L1850" s="172">
        <f t="shared" si="960"/>
        <v>0</v>
      </c>
      <c r="M1850" s="324"/>
      <c r="N1850" s="325"/>
      <c r="O1850" s="326"/>
    </row>
    <row r="1851" spans="2:15">
      <c r="B1851" s="69" t="s">
        <v>60</v>
      </c>
      <c r="C1851" s="110" t="s">
        <v>13</v>
      </c>
      <c r="D1851" s="513"/>
      <c r="E1851" s="514"/>
      <c r="F1851" s="158"/>
      <c r="G1851" s="159"/>
      <c r="H1851" s="160"/>
      <c r="I1851" s="161">
        <f t="shared" ref="I1851" si="961">SUM(I1852:I1854)</f>
        <v>8000000</v>
      </c>
      <c r="J1851" s="161">
        <f>SUM(J1852:J1854)</f>
        <v>-8000000</v>
      </c>
      <c r="K1851" s="161"/>
      <c r="L1851" s="175">
        <f>SUM(L1852:L1854)</f>
        <v>0</v>
      </c>
      <c r="M1851" s="330"/>
      <c r="N1851" s="331"/>
      <c r="O1851" s="332"/>
    </row>
    <row r="1852" spans="2:15">
      <c r="B1852" s="69"/>
      <c r="C1852" s="194" t="s">
        <v>418</v>
      </c>
      <c r="D1852" s="465" t="s">
        <v>83</v>
      </c>
      <c r="E1852" s="466"/>
      <c r="F1852" s="185">
        <v>200000</v>
      </c>
      <c r="G1852" s="186">
        <v>20</v>
      </c>
      <c r="H1852" s="187">
        <v>2</v>
      </c>
      <c r="I1852" s="142">
        <f t="shared" ref="I1852:I1854" si="962">F1852*G1852*H1852</f>
        <v>8000000</v>
      </c>
      <c r="J1852" s="142">
        <f>L1852-I1852</f>
        <v>-8000000</v>
      </c>
      <c r="K1852" s="142"/>
      <c r="L1852" s="172">
        <f>M1852*N1852*O1852</f>
        <v>0</v>
      </c>
      <c r="M1852" s="318"/>
      <c r="N1852" s="319">
        <f>G1825</f>
        <v>30</v>
      </c>
      <c r="O1852" s="320">
        <f>I1825</f>
        <v>2</v>
      </c>
    </row>
    <row r="1853" spans="2:15">
      <c r="B1853" s="69"/>
      <c r="C1853" s="194" t="s">
        <v>59</v>
      </c>
      <c r="D1853" s="465" t="s">
        <v>84</v>
      </c>
      <c r="E1853" s="466"/>
      <c r="F1853" s="185"/>
      <c r="G1853" s="186"/>
      <c r="H1853" s="187"/>
      <c r="I1853" s="142">
        <f t="shared" si="962"/>
        <v>0</v>
      </c>
      <c r="J1853" s="142"/>
      <c r="K1853" s="142"/>
      <c r="L1853" s="172">
        <f t="shared" ref="L1853:L1854" si="963">M1853*N1853*O1853</f>
        <v>0</v>
      </c>
      <c r="M1853" s="318"/>
      <c r="N1853" s="319">
        <f>G1825</f>
        <v>30</v>
      </c>
      <c r="O1853" s="320">
        <f>I1825</f>
        <v>2</v>
      </c>
    </row>
    <row r="1854" spans="2:15" ht="14.25" thickBot="1">
      <c r="B1854" s="71"/>
      <c r="C1854" s="196" t="s">
        <v>59</v>
      </c>
      <c r="D1854" s="517" t="s">
        <v>85</v>
      </c>
      <c r="E1854" s="518"/>
      <c r="F1854" s="185"/>
      <c r="G1854" s="186"/>
      <c r="H1854" s="187"/>
      <c r="I1854" s="143">
        <f t="shared" si="962"/>
        <v>0</v>
      </c>
      <c r="J1854" s="143">
        <f>L1854-I1854</f>
        <v>0</v>
      </c>
      <c r="K1854" s="143"/>
      <c r="L1854" s="172">
        <f t="shared" si="963"/>
        <v>0</v>
      </c>
      <c r="M1854" s="318"/>
      <c r="N1854" s="319"/>
      <c r="O1854" s="320"/>
    </row>
    <row r="1855" spans="2:15">
      <c r="B1855" s="105" t="s">
        <v>61</v>
      </c>
      <c r="C1855" s="108" t="s">
        <v>13</v>
      </c>
      <c r="D1855" s="493"/>
      <c r="E1855" s="494"/>
      <c r="F1855" s="151"/>
      <c r="G1855" s="152"/>
      <c r="H1855" s="153"/>
      <c r="I1855" s="151">
        <f>I1856+I1860</f>
        <v>160000</v>
      </c>
      <c r="J1855" s="151">
        <f>J1856+J1860</f>
        <v>-160000</v>
      </c>
      <c r="K1855" s="151"/>
      <c r="L1855" s="173">
        <f>L1856+L1860</f>
        <v>0</v>
      </c>
      <c r="M1855" s="327"/>
      <c r="N1855" s="328"/>
      <c r="O1855" s="329"/>
    </row>
    <row r="1856" spans="2:15">
      <c r="B1856" s="130" t="s">
        <v>25</v>
      </c>
      <c r="C1856" s="131" t="s">
        <v>13</v>
      </c>
      <c r="D1856" s="489"/>
      <c r="E1856" s="490"/>
      <c r="F1856" s="162"/>
      <c r="G1856" s="163"/>
      <c r="H1856" s="164"/>
      <c r="I1856" s="162">
        <f>SUM(I1857:I1859)</f>
        <v>160000</v>
      </c>
      <c r="J1856" s="162">
        <f>SUM(J1857:J1859)</f>
        <v>-160000</v>
      </c>
      <c r="K1856" s="162"/>
      <c r="L1856" s="176">
        <f>SUM(L1857:L1859)</f>
        <v>0</v>
      </c>
      <c r="M1856" s="333"/>
      <c r="N1856" s="334"/>
      <c r="O1856" s="335"/>
    </row>
    <row r="1857" spans="2:15">
      <c r="B1857" s="69"/>
      <c r="C1857" s="214" t="s">
        <v>417</v>
      </c>
      <c r="D1857" s="487"/>
      <c r="E1857" s="488"/>
      <c r="F1857" s="197">
        <v>80000</v>
      </c>
      <c r="G1857" s="198">
        <v>1</v>
      </c>
      <c r="H1857" s="199">
        <v>2</v>
      </c>
      <c r="I1857" s="165">
        <f t="shared" ref="I1857:I1859" si="964">F1857*G1857*H1857</f>
        <v>160000</v>
      </c>
      <c r="J1857" s="165">
        <f>L1857-I1857</f>
        <v>-160000</v>
      </c>
      <c r="K1857" s="165"/>
      <c r="L1857" s="177">
        <f>M1857*N1857*O1857</f>
        <v>0</v>
      </c>
      <c r="M1857" s="336"/>
      <c r="N1857" s="337"/>
      <c r="O1857" s="338"/>
    </row>
    <row r="1858" spans="2:15">
      <c r="B1858" s="69"/>
      <c r="C1858" s="212"/>
      <c r="D1858" s="465"/>
      <c r="E1858" s="484"/>
      <c r="F1858" s="185"/>
      <c r="G1858" s="186"/>
      <c r="H1858" s="187"/>
      <c r="I1858" s="142">
        <f t="shared" si="964"/>
        <v>0</v>
      </c>
      <c r="J1858" s="142">
        <f>L1858-I1858</f>
        <v>0</v>
      </c>
      <c r="K1858" s="142"/>
      <c r="L1858" s="177">
        <f t="shared" ref="L1858:L1859" si="965">M1858*N1858*O1858</f>
        <v>0</v>
      </c>
      <c r="M1858" s="318"/>
      <c r="N1858" s="319"/>
      <c r="O1858" s="320"/>
    </row>
    <row r="1859" spans="2:15">
      <c r="B1859" s="69"/>
      <c r="C1859" s="213"/>
      <c r="D1859" s="491"/>
      <c r="E1859" s="492"/>
      <c r="F1859" s="191"/>
      <c r="G1859" s="192"/>
      <c r="H1859" s="193"/>
      <c r="I1859" s="150">
        <f t="shared" si="964"/>
        <v>0</v>
      </c>
      <c r="J1859" s="150">
        <f>L1859-I1859</f>
        <v>0</v>
      </c>
      <c r="K1859" s="150"/>
      <c r="L1859" s="177">
        <f t="shared" si="965"/>
        <v>0</v>
      </c>
      <c r="M1859" s="324"/>
      <c r="N1859" s="325"/>
      <c r="O1859" s="326"/>
    </row>
    <row r="1860" spans="2:15">
      <c r="B1860" s="130" t="s">
        <v>62</v>
      </c>
      <c r="C1860" s="131" t="s">
        <v>13</v>
      </c>
      <c r="D1860" s="489"/>
      <c r="E1860" s="490"/>
      <c r="F1860" s="162"/>
      <c r="G1860" s="163"/>
      <c r="H1860" s="164"/>
      <c r="I1860" s="162">
        <f>SUM(I1861:I1863)</f>
        <v>0</v>
      </c>
      <c r="J1860" s="162">
        <f>SUM(J1861:J1863)</f>
        <v>0</v>
      </c>
      <c r="K1860" s="162"/>
      <c r="L1860" s="176">
        <f>SUM(L1861:L1863)</f>
        <v>0</v>
      </c>
      <c r="M1860" s="333"/>
      <c r="N1860" s="334"/>
      <c r="O1860" s="335"/>
    </row>
    <row r="1861" spans="2:15">
      <c r="B1861" s="69"/>
      <c r="C1861" s="200"/>
      <c r="D1861" s="487"/>
      <c r="E1861" s="488"/>
      <c r="F1861" s="197"/>
      <c r="G1861" s="198"/>
      <c r="H1861" s="199">
        <v>2</v>
      </c>
      <c r="I1861" s="165">
        <f>F1861*G1861*H1861</f>
        <v>0</v>
      </c>
      <c r="J1861" s="165">
        <f>L1861-I1861</f>
        <v>0</v>
      </c>
      <c r="K1861" s="165"/>
      <c r="L1861" s="177">
        <f>M1861*N1861*O1861</f>
        <v>0</v>
      </c>
      <c r="M1861" s="336"/>
      <c r="N1861" s="337"/>
      <c r="O1861" s="338"/>
    </row>
    <row r="1862" spans="2:15">
      <c r="B1862" s="69"/>
      <c r="C1862" s="201"/>
      <c r="D1862" s="465"/>
      <c r="E1862" s="484"/>
      <c r="F1862" s="185"/>
      <c r="G1862" s="186"/>
      <c r="H1862" s="187"/>
      <c r="I1862" s="142">
        <f t="shared" ref="I1862:I1863" si="966">F1862*G1862*H1862</f>
        <v>0</v>
      </c>
      <c r="J1862" s="142">
        <f>L1862-I1862</f>
        <v>0</v>
      </c>
      <c r="K1862" s="142"/>
      <c r="L1862" s="177">
        <f t="shared" ref="L1862:L1863" si="967">M1862*N1862*O1862</f>
        <v>0</v>
      </c>
      <c r="M1862" s="318"/>
      <c r="N1862" s="319"/>
      <c r="O1862" s="320"/>
    </row>
    <row r="1863" spans="2:15" ht="14.25" thickBot="1">
      <c r="B1863" s="71"/>
      <c r="C1863" s="202"/>
      <c r="D1863" s="480"/>
      <c r="E1863" s="485"/>
      <c r="F1863" s="188"/>
      <c r="G1863" s="189"/>
      <c r="H1863" s="190"/>
      <c r="I1863" s="143">
        <f t="shared" si="966"/>
        <v>0</v>
      </c>
      <c r="J1863" s="143">
        <f>L1863-I1863</f>
        <v>0</v>
      </c>
      <c r="K1863" s="143"/>
      <c r="L1863" s="177">
        <f t="shared" si="967"/>
        <v>0</v>
      </c>
      <c r="M1863" s="321"/>
      <c r="N1863" s="322"/>
      <c r="O1863" s="323"/>
    </row>
    <row r="1864" spans="2:15" ht="30.75" customHeight="1" thickBot="1">
      <c r="B1864" s="283" t="s">
        <v>504</v>
      </c>
      <c r="C1864" s="107" t="s">
        <v>13</v>
      </c>
      <c r="D1864" s="508" t="s">
        <v>26</v>
      </c>
      <c r="E1864" s="509"/>
      <c r="F1864" s="208">
        <v>9000</v>
      </c>
      <c r="G1864" s="209">
        <v>20</v>
      </c>
      <c r="H1864" s="210">
        <v>2</v>
      </c>
      <c r="I1864" s="147">
        <f>F1864*G1864*H1864</f>
        <v>360000</v>
      </c>
      <c r="J1864" s="147">
        <f>L1864-I1864</f>
        <v>-360000</v>
      </c>
      <c r="K1864" s="147"/>
      <c r="L1864" s="171">
        <f>M1864*N1864*O1864</f>
        <v>0</v>
      </c>
      <c r="M1864" s="339"/>
      <c r="N1864" s="340">
        <f>H1825</f>
        <v>20</v>
      </c>
      <c r="O1864" s="341">
        <f>I1825</f>
        <v>2</v>
      </c>
    </row>
    <row r="1865" spans="2:15">
      <c r="B1865" s="129" t="s">
        <v>28</v>
      </c>
      <c r="C1865" s="106" t="s">
        <v>13</v>
      </c>
      <c r="D1865" s="506"/>
      <c r="E1865" s="507"/>
      <c r="F1865" s="144"/>
      <c r="G1865" s="145"/>
      <c r="H1865" s="146"/>
      <c r="I1865" s="144">
        <f t="shared" ref="I1865" si="968">SUM(I1866:I1868)</f>
        <v>2400000</v>
      </c>
      <c r="J1865" s="144">
        <f>SUM(J1866:J1868)</f>
        <v>-2400000</v>
      </c>
      <c r="K1865" s="144"/>
      <c r="L1865" s="170">
        <f t="shared" ref="L1865" si="969">SUM(L1866:L1868)</f>
        <v>0</v>
      </c>
      <c r="M1865" s="342"/>
      <c r="N1865" s="343"/>
      <c r="O1865" s="344"/>
    </row>
    <row r="1866" spans="2:15">
      <c r="B1866" s="69"/>
      <c r="C1866" s="200"/>
      <c r="D1866" s="487"/>
      <c r="E1866" s="488"/>
      <c r="F1866" s="197">
        <v>60000</v>
      </c>
      <c r="G1866" s="198">
        <v>20</v>
      </c>
      <c r="H1866" s="199">
        <v>2</v>
      </c>
      <c r="I1866" s="165">
        <f t="shared" ref="I1866:I1867" si="970">F1866*G1866*H1866</f>
        <v>2400000</v>
      </c>
      <c r="J1866" s="165">
        <f>L1866-I1866</f>
        <v>-2400000</v>
      </c>
      <c r="K1866" s="165"/>
      <c r="L1866" s="177">
        <f>M1866*N1866*O1866</f>
        <v>0</v>
      </c>
      <c r="M1866" s="336"/>
      <c r="N1866" s="337"/>
      <c r="O1866" s="338"/>
    </row>
    <row r="1867" spans="2:15">
      <c r="B1867" s="69"/>
      <c r="C1867" s="201"/>
      <c r="D1867" s="465"/>
      <c r="E1867" s="484"/>
      <c r="F1867" s="185"/>
      <c r="G1867" s="186"/>
      <c r="H1867" s="187"/>
      <c r="I1867" s="142">
        <f t="shared" si="970"/>
        <v>0</v>
      </c>
      <c r="J1867" s="142">
        <f>L1867-I1867</f>
        <v>0</v>
      </c>
      <c r="K1867" s="142"/>
      <c r="L1867" s="177">
        <f t="shared" ref="L1867:L1868" si="971">M1867*N1867*O1867</f>
        <v>0</v>
      </c>
      <c r="M1867" s="318"/>
      <c r="N1867" s="319"/>
      <c r="O1867" s="320"/>
    </row>
    <row r="1868" spans="2:15" ht="14.25" thickBot="1">
      <c r="B1868" s="71"/>
      <c r="C1868" s="202"/>
      <c r="D1868" s="480"/>
      <c r="E1868" s="485"/>
      <c r="F1868" s="188"/>
      <c r="G1868" s="189"/>
      <c r="H1868" s="190"/>
      <c r="I1868" s="143">
        <f>F1868*G1868*H1868</f>
        <v>0</v>
      </c>
      <c r="J1868" s="143">
        <f>L1868-I1868</f>
        <v>0</v>
      </c>
      <c r="K1868" s="143"/>
      <c r="L1868" s="177">
        <f t="shared" si="971"/>
        <v>0</v>
      </c>
      <c r="M1868" s="321"/>
      <c r="N1868" s="322"/>
      <c r="O1868" s="323"/>
    </row>
    <row r="1869" spans="2:15">
      <c r="B1869" s="105" t="s">
        <v>29</v>
      </c>
      <c r="C1869" s="107" t="s">
        <v>13</v>
      </c>
      <c r="D1869" s="478" t="s">
        <v>29</v>
      </c>
      <c r="E1869" s="486"/>
      <c r="F1869" s="147"/>
      <c r="G1869" s="148"/>
      <c r="H1869" s="149"/>
      <c r="I1869" s="147">
        <f t="shared" ref="I1869" si="972">SUM(I1870:I1872)</f>
        <v>800000</v>
      </c>
      <c r="J1869" s="147">
        <f>SUM(J1870:J1872)</f>
        <v>-800000</v>
      </c>
      <c r="K1869" s="147"/>
      <c r="L1869" s="171">
        <f t="shared" ref="L1869" si="973">SUM(L1870:L1872)</f>
        <v>0</v>
      </c>
      <c r="M1869" s="315"/>
      <c r="N1869" s="316"/>
      <c r="O1869" s="317">
        <f>I1825</f>
        <v>2</v>
      </c>
    </row>
    <row r="1870" spans="2:15">
      <c r="B1870" s="69"/>
      <c r="C1870" s="70" t="s">
        <v>63</v>
      </c>
      <c r="D1870" s="465"/>
      <c r="E1870" s="484"/>
      <c r="F1870" s="185">
        <v>20000</v>
      </c>
      <c r="G1870" s="186">
        <v>20</v>
      </c>
      <c r="H1870" s="187">
        <v>2</v>
      </c>
      <c r="I1870" s="142">
        <f t="shared" ref="I1870:I1872" si="974">F1870*G1870*H1870</f>
        <v>800000</v>
      </c>
      <c r="J1870" s="142">
        <f>L1870-I1870</f>
        <v>-800000</v>
      </c>
      <c r="K1870" s="142"/>
      <c r="L1870" s="172">
        <f>M1870*N1870*O1870</f>
        <v>0</v>
      </c>
      <c r="M1870" s="318"/>
      <c r="N1870" s="319">
        <f>H1825</f>
        <v>20</v>
      </c>
      <c r="O1870" s="320">
        <f>I1825</f>
        <v>2</v>
      </c>
    </row>
    <row r="1871" spans="2:15">
      <c r="B1871" s="69"/>
      <c r="C1871" s="70" t="s">
        <v>64</v>
      </c>
      <c r="D1871" s="465"/>
      <c r="E1871" s="484"/>
      <c r="F1871" s="185"/>
      <c r="G1871" s="186"/>
      <c r="H1871" s="187"/>
      <c r="I1871" s="142">
        <f t="shared" si="974"/>
        <v>0</v>
      </c>
      <c r="J1871" s="142">
        <f>L1871-I1871</f>
        <v>0</v>
      </c>
      <c r="K1871" s="142"/>
      <c r="L1871" s="172">
        <f t="shared" ref="L1871:L1872" si="975">M1871*N1871*O1871</f>
        <v>0</v>
      </c>
      <c r="M1871" s="318"/>
      <c r="N1871" s="319"/>
      <c r="O1871" s="320"/>
    </row>
    <row r="1872" spans="2:15" ht="14.25" thickBot="1">
      <c r="B1872" s="71"/>
      <c r="C1872" s="72"/>
      <c r="D1872" s="480"/>
      <c r="E1872" s="485"/>
      <c r="F1872" s="188"/>
      <c r="G1872" s="189"/>
      <c r="H1872" s="190"/>
      <c r="I1872" s="143">
        <f t="shared" si="974"/>
        <v>0</v>
      </c>
      <c r="J1872" s="143">
        <f>L1872-I1872</f>
        <v>0</v>
      </c>
      <c r="K1872" s="143"/>
      <c r="L1872" s="172">
        <f t="shared" si="975"/>
        <v>0</v>
      </c>
      <c r="M1872" s="321"/>
      <c r="N1872" s="322"/>
      <c r="O1872" s="323"/>
    </row>
    <row r="1873" spans="1:15">
      <c r="B1873" s="129" t="s">
        <v>65</v>
      </c>
      <c r="C1873" s="106" t="s">
        <v>13</v>
      </c>
      <c r="D1873" s="506"/>
      <c r="E1873" s="507"/>
      <c r="F1873" s="144"/>
      <c r="G1873" s="145"/>
      <c r="H1873" s="146"/>
      <c r="I1873" s="144">
        <f t="shared" ref="I1873" si="976">SUM(I1874:I1876)</f>
        <v>120000</v>
      </c>
      <c r="J1873" s="144">
        <f>SUM(J1874:J1876)</f>
        <v>-120000</v>
      </c>
      <c r="K1873" s="144"/>
      <c r="L1873" s="170">
        <f t="shared" ref="L1873" si="977">SUM(L1874:L1876)</f>
        <v>0</v>
      </c>
      <c r="M1873" s="342"/>
      <c r="N1873" s="343"/>
      <c r="O1873" s="344"/>
    </row>
    <row r="1874" spans="1:15">
      <c r="B1874" s="69"/>
      <c r="C1874" s="211" t="s">
        <v>416</v>
      </c>
      <c r="D1874" s="487"/>
      <c r="E1874" s="488"/>
      <c r="F1874" s="197">
        <v>3000</v>
      </c>
      <c r="G1874" s="198">
        <v>20</v>
      </c>
      <c r="H1874" s="199">
        <v>2</v>
      </c>
      <c r="I1874" s="165">
        <f t="shared" ref="I1874:I1876" si="978">F1874*G1874*H1874</f>
        <v>120000</v>
      </c>
      <c r="J1874" s="165">
        <f>L1874-I1874</f>
        <v>-120000</v>
      </c>
      <c r="K1874" s="165"/>
      <c r="L1874" s="177">
        <f>M1874*N1874*O1874</f>
        <v>0</v>
      </c>
      <c r="M1874" s="336"/>
      <c r="N1874" s="337">
        <f>H1825</f>
        <v>20</v>
      </c>
      <c r="O1874" s="338">
        <f>I1825</f>
        <v>2</v>
      </c>
    </row>
    <row r="1875" spans="1:15">
      <c r="B1875" s="69"/>
      <c r="C1875" s="70" t="s">
        <v>34</v>
      </c>
      <c r="D1875" s="465"/>
      <c r="E1875" s="484"/>
      <c r="F1875" s="185"/>
      <c r="G1875" s="186"/>
      <c r="H1875" s="187"/>
      <c r="I1875" s="142">
        <f t="shared" si="978"/>
        <v>0</v>
      </c>
      <c r="J1875" s="142">
        <f>L1875-I1875</f>
        <v>0</v>
      </c>
      <c r="K1875" s="142"/>
      <c r="L1875" s="177">
        <f t="shared" ref="L1875:L1876" si="979">M1875*N1875*O1875</f>
        <v>0</v>
      </c>
      <c r="M1875" s="336"/>
      <c r="N1875" s="319">
        <f>H1825</f>
        <v>20</v>
      </c>
      <c r="O1875" s="320">
        <f>I1825</f>
        <v>2</v>
      </c>
    </row>
    <row r="1876" spans="1:15" ht="14.25" thickBot="1">
      <c r="B1876" s="71"/>
      <c r="C1876" s="72"/>
      <c r="D1876" s="480"/>
      <c r="E1876" s="485"/>
      <c r="F1876" s="188"/>
      <c r="G1876" s="189"/>
      <c r="H1876" s="190"/>
      <c r="I1876" s="143">
        <f t="shared" si="978"/>
        <v>0</v>
      </c>
      <c r="J1876" s="143">
        <f>L1876-I1876</f>
        <v>0</v>
      </c>
      <c r="K1876" s="143"/>
      <c r="L1876" s="177">
        <f t="shared" si="979"/>
        <v>0</v>
      </c>
      <c r="M1876" s="321"/>
      <c r="N1876" s="322"/>
      <c r="O1876" s="323"/>
    </row>
    <row r="1877" spans="1:15">
      <c r="B1877" s="105" t="s">
        <v>66</v>
      </c>
      <c r="C1877" s="107" t="s">
        <v>13</v>
      </c>
      <c r="D1877" s="482">
        <f>I1877/(I1838+I1839+I1842+I1846+I1855+I1864+I1865+I1869+I1873)</f>
        <v>7.0198660963659287E-2</v>
      </c>
      <c r="E1877" s="483"/>
      <c r="F1877" s="147"/>
      <c r="G1877" s="148"/>
      <c r="H1877" s="149"/>
      <c r="I1877" s="147">
        <f t="shared" ref="I1877" si="980">SUM(I1878:I1880)</f>
        <v>1126000</v>
      </c>
      <c r="J1877" s="147">
        <f>SUM(J1878:J1880)</f>
        <v>-1126000</v>
      </c>
      <c r="K1877" s="147"/>
      <c r="L1877" s="171">
        <f t="shared" ref="L1877" si="981">SUM(L1878:L1880)</f>
        <v>0</v>
      </c>
      <c r="M1877" s="315"/>
      <c r="N1877" s="316"/>
      <c r="O1877" s="317"/>
    </row>
    <row r="1878" spans="1:15" ht="16.5" customHeight="1">
      <c r="B1878" s="496" t="s">
        <v>79</v>
      </c>
      <c r="C1878" s="70" t="s">
        <v>27</v>
      </c>
      <c r="D1878" s="465"/>
      <c r="E1878" s="484"/>
      <c r="F1878" s="185">
        <v>33000</v>
      </c>
      <c r="G1878" s="186">
        <v>1</v>
      </c>
      <c r="H1878" s="187">
        <v>2</v>
      </c>
      <c r="I1878" s="142">
        <f t="shared" ref="I1878:I1880" si="982">F1878*G1878*H1878</f>
        <v>66000</v>
      </c>
      <c r="J1878" s="142">
        <f>L1878-I1878</f>
        <v>-66000</v>
      </c>
      <c r="K1878" s="142"/>
      <c r="L1878" s="172">
        <f>M1878*N1878*O1878</f>
        <v>0</v>
      </c>
      <c r="M1878" s="318"/>
      <c r="N1878" s="319">
        <f>H1825</f>
        <v>20</v>
      </c>
      <c r="O1878" s="320">
        <f>I1825</f>
        <v>2</v>
      </c>
    </row>
    <row r="1879" spans="1:15">
      <c r="B1879" s="496"/>
      <c r="C1879" s="70" t="s">
        <v>30</v>
      </c>
      <c r="D1879" s="465"/>
      <c r="E1879" s="484"/>
      <c r="F1879" s="185">
        <v>30000</v>
      </c>
      <c r="G1879" s="186">
        <v>1</v>
      </c>
      <c r="H1879" s="187">
        <v>2</v>
      </c>
      <c r="I1879" s="142">
        <f t="shared" si="982"/>
        <v>60000</v>
      </c>
      <c r="J1879" s="142">
        <f>L1879-I1879</f>
        <v>-60000</v>
      </c>
      <c r="K1879" s="142"/>
      <c r="L1879" s="172">
        <f t="shared" ref="L1879:L1880" si="983">M1879*N1879*O1879</f>
        <v>0</v>
      </c>
      <c r="M1879" s="318"/>
      <c r="N1879" s="319">
        <f>H1825</f>
        <v>20</v>
      </c>
      <c r="O1879" s="320">
        <f>I1825</f>
        <v>2</v>
      </c>
    </row>
    <row r="1880" spans="1:15" ht="19.5" customHeight="1" thickBot="1">
      <c r="B1880" s="497"/>
      <c r="C1880" s="72" t="s">
        <v>33</v>
      </c>
      <c r="D1880" s="480"/>
      <c r="E1880" s="485"/>
      <c r="F1880" s="188">
        <v>500000</v>
      </c>
      <c r="G1880" s="189">
        <v>1</v>
      </c>
      <c r="H1880" s="190">
        <v>2</v>
      </c>
      <c r="I1880" s="143">
        <f t="shared" si="982"/>
        <v>1000000</v>
      </c>
      <c r="J1880" s="143">
        <f>L1880-I1880</f>
        <v>-1000000</v>
      </c>
      <c r="K1880" s="143"/>
      <c r="L1880" s="172">
        <f t="shared" si="983"/>
        <v>0</v>
      </c>
      <c r="M1880" s="321"/>
      <c r="N1880" s="322"/>
      <c r="O1880" s="323"/>
    </row>
    <row r="1881" spans="1:15" ht="18" customHeight="1">
      <c r="B1881" s="124" t="s">
        <v>412</v>
      </c>
      <c r="C1881" s="125" t="s">
        <v>23</v>
      </c>
      <c r="D1881" s="510"/>
      <c r="E1881" s="511"/>
      <c r="F1881" s="126"/>
      <c r="G1881" s="127"/>
      <c r="H1881" s="128"/>
      <c r="I1881" s="126">
        <f>SUM(I1882:I1885)</f>
        <v>1300000</v>
      </c>
      <c r="J1881" s="126">
        <f>SUM(J1882:J1885)</f>
        <v>-1300000</v>
      </c>
      <c r="K1881" s="126"/>
      <c r="L1881" s="178">
        <f>SUM(L1882:L1885)</f>
        <v>0</v>
      </c>
      <c r="M1881" s="345"/>
      <c r="N1881" s="346"/>
      <c r="O1881" s="347"/>
    </row>
    <row r="1882" spans="1:15">
      <c r="A1882" t="str">
        <f>B1825&amp;"식비"</f>
        <v>29식비</v>
      </c>
      <c r="B1882" s="111"/>
      <c r="C1882" s="110" t="s">
        <v>67</v>
      </c>
      <c r="D1882" s="487"/>
      <c r="E1882" s="488"/>
      <c r="F1882" s="197">
        <v>15000</v>
      </c>
      <c r="G1882" s="198">
        <v>20</v>
      </c>
      <c r="H1882" s="199">
        <v>2</v>
      </c>
      <c r="I1882" s="161">
        <f t="shared" ref="I1882:I1885" si="984">F1882*G1882*H1882</f>
        <v>600000</v>
      </c>
      <c r="J1882" s="161">
        <f>L1882-I1882</f>
        <v>-600000</v>
      </c>
      <c r="K1882" s="161"/>
      <c r="L1882" s="175">
        <f>M1882*N1882*O1882</f>
        <v>0</v>
      </c>
      <c r="M1882" s="336"/>
      <c r="N1882" s="337">
        <f>H1825</f>
        <v>20</v>
      </c>
      <c r="O1882" s="338">
        <f>I1825</f>
        <v>2</v>
      </c>
    </row>
    <row r="1883" spans="1:15">
      <c r="A1883" t="str">
        <f>B1825&amp;"숙박비"</f>
        <v>29숙박비</v>
      </c>
      <c r="B1883" s="111"/>
      <c r="C1883" s="112" t="s">
        <v>80</v>
      </c>
      <c r="D1883" s="465"/>
      <c r="E1883" s="484"/>
      <c r="F1883" s="191"/>
      <c r="G1883" s="192"/>
      <c r="H1883" s="193"/>
      <c r="I1883" s="166">
        <f t="shared" si="984"/>
        <v>0</v>
      </c>
      <c r="J1883" s="166">
        <f>L1883-I1883</f>
        <v>0</v>
      </c>
      <c r="K1883" s="166"/>
      <c r="L1883" s="175">
        <f t="shared" ref="L1883:L1885" si="985">M1883*N1883*O1883</f>
        <v>0</v>
      </c>
      <c r="M1883" s="324"/>
      <c r="N1883" s="325"/>
      <c r="O1883" s="326"/>
    </row>
    <row r="1884" spans="1:15">
      <c r="A1884" t="str">
        <f>B1825&amp;"수당"</f>
        <v>29수당</v>
      </c>
      <c r="B1884" s="111"/>
      <c r="C1884" s="112" t="s">
        <v>20</v>
      </c>
      <c r="D1884" s="203"/>
      <c r="E1884" s="204"/>
      <c r="F1884" s="191">
        <v>300000</v>
      </c>
      <c r="G1884" s="192">
        <v>1</v>
      </c>
      <c r="H1884" s="193">
        <v>1</v>
      </c>
      <c r="I1884" s="166">
        <f t="shared" si="984"/>
        <v>300000</v>
      </c>
      <c r="J1884" s="166">
        <f>L1884-I1884</f>
        <v>-300000</v>
      </c>
      <c r="K1884" s="166"/>
      <c r="L1884" s="175">
        <f t="shared" si="985"/>
        <v>0</v>
      </c>
      <c r="M1884" s="324"/>
      <c r="N1884" s="325"/>
      <c r="O1884" s="326"/>
    </row>
    <row r="1885" spans="1:15" ht="14.25" thickBot="1">
      <c r="A1885" t="str">
        <f>B1825&amp;"임금"</f>
        <v>29임금</v>
      </c>
      <c r="B1885" s="113"/>
      <c r="C1885" s="114" t="s">
        <v>81</v>
      </c>
      <c r="D1885" s="480"/>
      <c r="E1885" s="485"/>
      <c r="F1885" s="188">
        <v>400000</v>
      </c>
      <c r="G1885" s="189">
        <v>1</v>
      </c>
      <c r="H1885" s="190">
        <v>1</v>
      </c>
      <c r="I1885" s="167">
        <f t="shared" si="984"/>
        <v>400000</v>
      </c>
      <c r="J1885" s="167">
        <f>L1885-I1885</f>
        <v>-400000</v>
      </c>
      <c r="K1885" s="167"/>
      <c r="L1885" s="179">
        <f t="shared" si="985"/>
        <v>0</v>
      </c>
      <c r="M1885" s="321"/>
      <c r="N1885" s="322">
        <f>H1825</f>
        <v>20</v>
      </c>
      <c r="O1885" s="323">
        <f>I1825</f>
        <v>2</v>
      </c>
    </row>
    <row r="1886" spans="1:15" ht="37.9" customHeight="1">
      <c r="B1886" s="362" t="s">
        <v>533</v>
      </c>
      <c r="C1886" s="363" t="s">
        <v>532</v>
      </c>
      <c r="D1886" s="362"/>
      <c r="E1886" s="362" t="s">
        <v>529</v>
      </c>
      <c r="F1886" s="362"/>
      <c r="G1886" s="362" t="s">
        <v>528</v>
      </c>
      <c r="H1886" s="362"/>
      <c r="I1886" s="362" t="s">
        <v>534</v>
      </c>
      <c r="J1886" s="362"/>
      <c r="K1886" s="362" t="s">
        <v>535</v>
      </c>
      <c r="L1886" s="362"/>
    </row>
    <row r="1887" spans="1:15" ht="37.9" customHeight="1">
      <c r="B1887" s="362" t="s">
        <v>533</v>
      </c>
      <c r="C1887" s="363" t="s">
        <v>532</v>
      </c>
      <c r="D1887" s="362"/>
      <c r="E1887" s="362" t="s">
        <v>529</v>
      </c>
      <c r="F1887" s="362"/>
      <c r="G1887" s="362" t="s">
        <v>528</v>
      </c>
      <c r="H1887" s="362"/>
      <c r="I1887" s="362" t="s">
        <v>534</v>
      </c>
      <c r="J1887" s="362"/>
      <c r="K1887" s="362" t="s">
        <v>535</v>
      </c>
      <c r="L1887" s="362"/>
    </row>
    <row r="1888" spans="1:15" ht="37.9" customHeight="1" thickBot="1">
      <c r="B1888" s="362" t="s">
        <v>533</v>
      </c>
      <c r="C1888" s="363" t="s">
        <v>532</v>
      </c>
      <c r="D1888" s="362"/>
      <c r="E1888" s="362"/>
      <c r="F1888" s="362"/>
      <c r="G1888" s="362"/>
      <c r="H1888" s="362"/>
      <c r="I1888" s="362"/>
      <c r="J1888" s="362"/>
      <c r="K1888" s="362"/>
    </row>
    <row r="1889" spans="1:15" ht="33.75" customHeight="1">
      <c r="B1889" s="123" t="s">
        <v>68</v>
      </c>
      <c r="C1889" s="515" t="s">
        <v>42</v>
      </c>
      <c r="D1889" s="515"/>
      <c r="E1889" s="96" t="s">
        <v>409</v>
      </c>
      <c r="F1889" s="96" t="s">
        <v>43</v>
      </c>
      <c r="G1889" s="96" t="s">
        <v>44</v>
      </c>
      <c r="H1889" s="96" t="s">
        <v>45</v>
      </c>
      <c r="I1889" s="96" t="s">
        <v>46</v>
      </c>
      <c r="J1889" s="96" t="s">
        <v>47</v>
      </c>
      <c r="K1889" s="135"/>
      <c r="L1889" s="65"/>
    </row>
    <row r="1890" spans="1:15" ht="24.75" customHeight="1" thickBot="1">
      <c r="B1890" s="288">
        <f>B1825+1</f>
        <v>30</v>
      </c>
      <c r="C1890" s="516" t="s">
        <v>419</v>
      </c>
      <c r="D1890" s="516"/>
      <c r="E1890" s="141" t="s">
        <v>410</v>
      </c>
      <c r="F1890" s="141">
        <v>3</v>
      </c>
      <c r="G1890" s="215">
        <v>30</v>
      </c>
      <c r="H1890" s="141">
        <v>20</v>
      </c>
      <c r="I1890" s="141">
        <v>2</v>
      </c>
      <c r="J1890" s="104">
        <f>H1890*I1890</f>
        <v>40</v>
      </c>
      <c r="K1890" s="136"/>
      <c r="L1890" s="66"/>
    </row>
    <row r="1891" spans="1:15" ht="14.25" thickBot="1">
      <c r="B1891" s="64"/>
      <c r="C1891" s="64"/>
      <c r="D1891" s="64"/>
      <c r="E1891" s="64"/>
      <c r="F1891" s="64"/>
      <c r="G1891" s="64"/>
      <c r="H1891" s="64"/>
      <c r="I1891" s="64"/>
      <c r="J1891" s="64"/>
      <c r="K1891" s="137"/>
      <c r="L1891" s="64"/>
    </row>
    <row r="1892" spans="1:15" ht="18.75" customHeight="1">
      <c r="B1892" s="504" t="s">
        <v>78</v>
      </c>
      <c r="C1892" s="505"/>
      <c r="D1892" s="505"/>
      <c r="E1892" s="463" t="s">
        <v>404</v>
      </c>
      <c r="F1892" s="505"/>
      <c r="G1892" s="498" t="s">
        <v>82</v>
      </c>
      <c r="H1892" s="463" t="s">
        <v>405</v>
      </c>
      <c r="I1892" s="463" t="s">
        <v>406</v>
      </c>
      <c r="J1892" s="459" t="s">
        <v>403</v>
      </c>
      <c r="K1892" s="138"/>
      <c r="L1892" s="64"/>
    </row>
    <row r="1893" spans="1:15" ht="47.25" customHeight="1">
      <c r="B1893" s="97" t="s">
        <v>22</v>
      </c>
      <c r="C1893" s="98" t="s">
        <v>23</v>
      </c>
      <c r="D1893" s="216" t="s">
        <v>420</v>
      </c>
      <c r="E1893" s="464"/>
      <c r="F1893" s="464"/>
      <c r="G1893" s="499"/>
      <c r="H1893" s="464"/>
      <c r="I1893" s="464"/>
      <c r="J1893" s="460"/>
      <c r="K1893" s="139"/>
      <c r="L1893" s="64"/>
    </row>
    <row r="1894" spans="1:15" ht="18" customHeight="1">
      <c r="B1894" s="67" t="s">
        <v>23</v>
      </c>
      <c r="C1894" s="121">
        <f>SUM(C1895:C1896)</f>
        <v>0</v>
      </c>
      <c r="D1894" s="502">
        <f>ROUNDDOWN(C1895/G1890/J1890,0)</f>
        <v>0</v>
      </c>
      <c r="E1894" s="469" t="s">
        <v>438</v>
      </c>
      <c r="F1894" s="469"/>
      <c r="G1894" s="469">
        <v>6</v>
      </c>
      <c r="H1894" s="471">
        <v>190306</v>
      </c>
      <c r="I1894" s="474">
        <v>6850</v>
      </c>
      <c r="J1894" s="461">
        <f>D1894/I1894</f>
        <v>0</v>
      </c>
      <c r="K1894" s="140"/>
      <c r="L1894" s="64"/>
    </row>
    <row r="1895" spans="1:15" ht="18" customHeight="1">
      <c r="B1895" s="67" t="s">
        <v>415</v>
      </c>
      <c r="C1895" s="121">
        <f>L1902</f>
        <v>0</v>
      </c>
      <c r="D1895" s="502"/>
      <c r="E1895" s="469"/>
      <c r="F1895" s="469"/>
      <c r="G1895" s="469"/>
      <c r="H1895" s="472"/>
      <c r="I1895" s="474"/>
      <c r="J1895" s="461"/>
      <c r="K1895" s="140"/>
      <c r="L1895" s="64"/>
    </row>
    <row r="1896" spans="1:15" ht="18" customHeight="1" thickBot="1">
      <c r="B1896" s="68" t="s">
        <v>414</v>
      </c>
      <c r="C1896" s="122">
        <f>L1946</f>
        <v>0</v>
      </c>
      <c r="D1896" s="503"/>
      <c r="E1896" s="470"/>
      <c r="F1896" s="470"/>
      <c r="G1896" s="470"/>
      <c r="H1896" s="473"/>
      <c r="I1896" s="475"/>
      <c r="J1896" s="462"/>
      <c r="K1896" s="140"/>
      <c r="L1896" s="64"/>
    </row>
    <row r="1897" spans="1:15" ht="18" customHeight="1">
      <c r="B1897" s="180"/>
      <c r="C1897" s="205"/>
      <c r="D1897" s="206"/>
      <c r="E1897" s="181"/>
      <c r="F1897" s="181"/>
      <c r="G1897" s="181"/>
      <c r="H1897" s="183"/>
      <c r="I1897" s="184"/>
      <c r="J1897" s="207"/>
      <c r="K1897" s="182"/>
      <c r="L1897" s="64"/>
    </row>
    <row r="1898" spans="1:15" ht="14.25" thickBot="1">
      <c r="B1898" s="64"/>
      <c r="C1898" s="64"/>
      <c r="D1898" s="64"/>
      <c r="E1898" s="64"/>
      <c r="F1898" s="64"/>
      <c r="G1898" s="64"/>
      <c r="H1898" s="64"/>
      <c r="I1898" s="64"/>
      <c r="J1898" s="64"/>
      <c r="K1898" s="64"/>
      <c r="L1898" s="64"/>
    </row>
    <row r="1899" spans="1:15" ht="19.5" customHeight="1" thickBot="1">
      <c r="B1899" s="64"/>
      <c r="C1899" s="64"/>
      <c r="D1899" s="64"/>
      <c r="E1899" s="64"/>
      <c r="F1899" s="289" t="s">
        <v>74</v>
      </c>
      <c r="G1899" s="290"/>
      <c r="H1899" s="290"/>
      <c r="I1899" s="292"/>
      <c r="J1899" s="293" t="s">
        <v>35</v>
      </c>
      <c r="K1899" s="294"/>
      <c r="L1899" s="295" t="s">
        <v>76</v>
      </c>
      <c r="M1899" s="310"/>
      <c r="N1899" s="310"/>
      <c r="O1899" s="115"/>
    </row>
    <row r="1900" spans="1:15" ht="18.75" customHeight="1" thickBot="1">
      <c r="B1900" s="75" t="s">
        <v>31</v>
      </c>
      <c r="C1900" s="76" t="s">
        <v>50</v>
      </c>
      <c r="D1900" s="467" t="s">
        <v>51</v>
      </c>
      <c r="E1900" s="468"/>
      <c r="F1900" s="75" t="s">
        <v>52</v>
      </c>
      <c r="G1900" s="76" t="s">
        <v>53</v>
      </c>
      <c r="H1900" s="77" t="s">
        <v>21</v>
      </c>
      <c r="I1900" s="75" t="s">
        <v>48</v>
      </c>
      <c r="J1900" s="132" t="s">
        <v>407</v>
      </c>
      <c r="K1900" s="296" t="s">
        <v>408</v>
      </c>
      <c r="L1900" s="295" t="s">
        <v>48</v>
      </c>
      <c r="M1900" s="295" t="s">
        <v>52</v>
      </c>
      <c r="N1900" s="295" t="s">
        <v>53</v>
      </c>
      <c r="O1900" s="295" t="s">
        <v>21</v>
      </c>
    </row>
    <row r="1901" spans="1:15" ht="21" customHeight="1" thickBot="1">
      <c r="B1901" s="78" t="s">
        <v>23</v>
      </c>
      <c r="C1901" s="79"/>
      <c r="D1901" s="467"/>
      <c r="E1901" s="468"/>
      <c r="F1901" s="80"/>
      <c r="G1901" s="81"/>
      <c r="H1901" s="82"/>
      <c r="I1901" s="83">
        <f>I1902+I1946</f>
        <v>18466192</v>
      </c>
      <c r="J1901" s="133"/>
      <c r="K1901" s="133"/>
      <c r="L1901" s="168">
        <f>L1902+L1946</f>
        <v>0</v>
      </c>
      <c r="M1901" s="80"/>
      <c r="N1901" s="81"/>
      <c r="O1901" s="82"/>
    </row>
    <row r="1902" spans="1:15" ht="21.75" customHeight="1" thickBot="1">
      <c r="A1902" t="str">
        <f>B1890&amp;"훈련비"</f>
        <v>30훈련비</v>
      </c>
      <c r="B1902" s="99" t="s">
        <v>413</v>
      </c>
      <c r="C1902" s="100" t="s">
        <v>23</v>
      </c>
      <c r="D1902" s="500"/>
      <c r="E1902" s="501"/>
      <c r="F1902" s="101"/>
      <c r="G1902" s="102"/>
      <c r="H1902" s="103"/>
      <c r="I1902" s="101">
        <f>I1903+I1904+I1907+I1911+I1920+I1929+I1930+I1934+I1938+I1942</f>
        <v>17166192</v>
      </c>
      <c r="J1902" s="101">
        <f>J1903+J1904+J1907+J1911+J1920+J1929+J1930+J1934+J1938+J1942</f>
        <v>-17166192</v>
      </c>
      <c r="K1902" s="101"/>
      <c r="L1902" s="169">
        <f>L1903+L1904+L1907+L1911+L1920+L1929+L1930+L1934+L1938+L1942</f>
        <v>0</v>
      </c>
      <c r="M1902" s="101"/>
      <c r="N1902" s="102"/>
      <c r="O1902" s="311"/>
    </row>
    <row r="1903" spans="1:15" ht="14.25" thickBot="1">
      <c r="B1903" s="105" t="s">
        <v>54</v>
      </c>
      <c r="C1903" s="106" t="s">
        <v>13</v>
      </c>
      <c r="D1903" s="476" t="s">
        <v>54</v>
      </c>
      <c r="E1903" s="477"/>
      <c r="F1903" s="280">
        <v>12506</v>
      </c>
      <c r="G1903" s="281">
        <v>16</v>
      </c>
      <c r="H1903" s="282">
        <v>2</v>
      </c>
      <c r="I1903" s="144">
        <f>F1903*G1903*H1903</f>
        <v>400192</v>
      </c>
      <c r="J1903" s="144">
        <f>L1903-I1903</f>
        <v>-400192</v>
      </c>
      <c r="K1903" s="144"/>
      <c r="L1903" s="170">
        <f>M1903*N1903*O1903</f>
        <v>0</v>
      </c>
      <c r="M1903" s="312"/>
      <c r="N1903" s="313">
        <v>30</v>
      </c>
      <c r="O1903" s="314">
        <f>I1890</f>
        <v>2</v>
      </c>
    </row>
    <row r="1904" spans="1:15">
      <c r="B1904" s="105" t="s">
        <v>55</v>
      </c>
      <c r="C1904" s="107" t="s">
        <v>13</v>
      </c>
      <c r="D1904" s="478"/>
      <c r="E1904" s="479"/>
      <c r="F1904" s="147"/>
      <c r="G1904" s="148"/>
      <c r="H1904" s="149"/>
      <c r="I1904" s="147">
        <f t="shared" ref="I1904" si="986">SUM(I1905:I1906)</f>
        <v>0</v>
      </c>
      <c r="J1904" s="147">
        <f>SUM(J1905:J1906)</f>
        <v>0</v>
      </c>
      <c r="K1904" s="147"/>
      <c r="L1904" s="171">
        <f t="shared" ref="L1904" si="987">SUM(L1905:L1906)</f>
        <v>0</v>
      </c>
      <c r="M1904" s="315"/>
      <c r="N1904" s="316"/>
      <c r="O1904" s="317"/>
    </row>
    <row r="1905" spans="2:15">
      <c r="B1905" s="69"/>
      <c r="C1905" s="70" t="s">
        <v>56</v>
      </c>
      <c r="D1905" s="465"/>
      <c r="E1905" s="466"/>
      <c r="F1905" s="185"/>
      <c r="G1905" s="186"/>
      <c r="H1905" s="187"/>
      <c r="I1905" s="142">
        <f>F1905*G1905*H1905</f>
        <v>0</v>
      </c>
      <c r="J1905" s="142">
        <f>L1905-I1905</f>
        <v>0</v>
      </c>
      <c r="K1905" s="142"/>
      <c r="L1905" s="172">
        <f>M1905*N1905*O1905</f>
        <v>0</v>
      </c>
      <c r="M1905" s="318"/>
      <c r="N1905" s="319"/>
      <c r="O1905" s="320"/>
    </row>
    <row r="1906" spans="2:15" ht="14.25" thickBot="1">
      <c r="B1906" s="71"/>
      <c r="C1906" s="72"/>
      <c r="D1906" s="480"/>
      <c r="E1906" s="481"/>
      <c r="F1906" s="188"/>
      <c r="G1906" s="189"/>
      <c r="H1906" s="190"/>
      <c r="I1906" s="143">
        <f>F1906*G1906*H1906</f>
        <v>0</v>
      </c>
      <c r="J1906" s="143">
        <f>L1906-I1906</f>
        <v>0</v>
      </c>
      <c r="K1906" s="143"/>
      <c r="L1906" s="172">
        <f>M1906*N1906*O1906</f>
        <v>0</v>
      </c>
      <c r="M1906" s="321"/>
      <c r="N1906" s="322"/>
      <c r="O1906" s="323"/>
    </row>
    <row r="1907" spans="2:15">
      <c r="B1907" s="105" t="s">
        <v>57</v>
      </c>
      <c r="C1907" s="107" t="s">
        <v>13</v>
      </c>
      <c r="D1907" s="478"/>
      <c r="E1907" s="479"/>
      <c r="F1907" s="147"/>
      <c r="G1907" s="148"/>
      <c r="H1907" s="149"/>
      <c r="I1907" s="147">
        <f t="shared" ref="I1907" si="988">SUM(I1908:I1910)</f>
        <v>1800000</v>
      </c>
      <c r="J1907" s="147">
        <f>SUM(J1908:J1910)</f>
        <v>-1800000</v>
      </c>
      <c r="K1907" s="147"/>
      <c r="L1907" s="171">
        <f t="shared" ref="L1907" si="989">SUM(L1908:L1910)</f>
        <v>0</v>
      </c>
      <c r="M1907" s="315"/>
      <c r="N1907" s="316"/>
      <c r="O1907" s="317"/>
    </row>
    <row r="1908" spans="2:15">
      <c r="B1908" s="69"/>
      <c r="C1908" s="70" t="s">
        <v>56</v>
      </c>
      <c r="D1908" s="465"/>
      <c r="E1908" s="466"/>
      <c r="F1908" s="185">
        <v>900000</v>
      </c>
      <c r="G1908" s="186">
        <v>1</v>
      </c>
      <c r="H1908" s="187">
        <v>2</v>
      </c>
      <c r="I1908" s="142">
        <f t="shared" ref="I1908:I1910" si="990">F1908*G1908*H1908</f>
        <v>1800000</v>
      </c>
      <c r="J1908" s="142">
        <f>L1908-I1908</f>
        <v>-1800000</v>
      </c>
      <c r="K1908" s="142"/>
      <c r="L1908" s="172">
        <f>M1908*N1908*O1908</f>
        <v>0</v>
      </c>
      <c r="M1908" s="318"/>
      <c r="N1908" s="319"/>
      <c r="O1908" s="320"/>
    </row>
    <row r="1909" spans="2:15">
      <c r="B1909" s="69"/>
      <c r="C1909" s="70"/>
      <c r="D1909" s="465"/>
      <c r="E1909" s="466"/>
      <c r="F1909" s="185"/>
      <c r="G1909" s="186"/>
      <c r="H1909" s="187"/>
      <c r="I1909" s="142">
        <f t="shared" si="990"/>
        <v>0</v>
      </c>
      <c r="J1909" s="142">
        <f>L1909-I1909</f>
        <v>0</v>
      </c>
      <c r="K1909" s="142"/>
      <c r="L1909" s="172">
        <f t="shared" ref="L1909:L1910" si="991">M1909*N1909*O1909</f>
        <v>0</v>
      </c>
      <c r="M1909" s="318"/>
      <c r="N1909" s="319"/>
      <c r="O1909" s="320"/>
    </row>
    <row r="1910" spans="2:15" ht="14.25" thickBot="1">
      <c r="B1910" s="71"/>
      <c r="C1910" s="72"/>
      <c r="D1910" s="480"/>
      <c r="E1910" s="481"/>
      <c r="F1910" s="191"/>
      <c r="G1910" s="192"/>
      <c r="H1910" s="193"/>
      <c r="I1910" s="143">
        <f t="shared" si="990"/>
        <v>0</v>
      </c>
      <c r="J1910" s="143">
        <f>L1910-I1910</f>
        <v>0</v>
      </c>
      <c r="K1910" s="143"/>
      <c r="L1910" s="172">
        <f t="shared" si="991"/>
        <v>0</v>
      </c>
      <c r="M1910" s="324"/>
      <c r="N1910" s="325"/>
      <c r="O1910" s="326"/>
    </row>
    <row r="1911" spans="2:15">
      <c r="B1911" s="105" t="s">
        <v>24</v>
      </c>
      <c r="C1911" s="108" t="s">
        <v>13</v>
      </c>
      <c r="D1911" s="506"/>
      <c r="E1911" s="512"/>
      <c r="F1911" s="151"/>
      <c r="G1911" s="152"/>
      <c r="H1911" s="153"/>
      <c r="I1911" s="151">
        <f>I1912+I1916</f>
        <v>10000000</v>
      </c>
      <c r="J1911" s="151">
        <f>J1912+J1916</f>
        <v>-10000000</v>
      </c>
      <c r="K1911" s="151"/>
      <c r="L1911" s="173">
        <f>L1912+L1916</f>
        <v>0</v>
      </c>
      <c r="M1911" s="327"/>
      <c r="N1911" s="328"/>
      <c r="O1911" s="329"/>
    </row>
    <row r="1912" spans="2:15">
      <c r="B1912" s="73" t="s">
        <v>58</v>
      </c>
      <c r="C1912" s="109" t="s">
        <v>13</v>
      </c>
      <c r="D1912" s="513"/>
      <c r="E1912" s="514"/>
      <c r="F1912" s="154"/>
      <c r="G1912" s="155"/>
      <c r="H1912" s="156"/>
      <c r="I1912" s="154">
        <f t="shared" ref="I1912" si="992">SUM(I1913:I1915)</f>
        <v>2000000</v>
      </c>
      <c r="J1912" s="154">
        <f>SUM(J1913:J1915)</f>
        <v>-2000000</v>
      </c>
      <c r="K1912" s="154"/>
      <c r="L1912" s="174">
        <f>SUM(L1913:L1915)</f>
        <v>0</v>
      </c>
      <c r="M1912" s="330"/>
      <c r="N1912" s="331"/>
      <c r="O1912" s="332"/>
    </row>
    <row r="1913" spans="2:15">
      <c r="B1913" s="69"/>
      <c r="C1913" s="194" t="s">
        <v>417</v>
      </c>
      <c r="D1913" s="465" t="s">
        <v>83</v>
      </c>
      <c r="E1913" s="466"/>
      <c r="F1913" s="185">
        <v>100000</v>
      </c>
      <c r="G1913" s="186">
        <v>10</v>
      </c>
      <c r="H1913" s="187">
        <v>2</v>
      </c>
      <c r="I1913" s="142">
        <f t="shared" ref="I1913:I1915" si="993">F1913*G1913*H1913</f>
        <v>2000000</v>
      </c>
      <c r="J1913" s="142">
        <f>L1913-I1913</f>
        <v>-2000000</v>
      </c>
      <c r="K1913" s="142"/>
      <c r="L1913" s="172">
        <f>M1913*N1913*O1913</f>
        <v>0</v>
      </c>
      <c r="M1913" s="318"/>
      <c r="N1913" s="319"/>
      <c r="O1913" s="320"/>
    </row>
    <row r="1914" spans="2:15">
      <c r="B1914" s="69"/>
      <c r="C1914" s="194" t="s">
        <v>59</v>
      </c>
      <c r="D1914" s="465" t="s">
        <v>84</v>
      </c>
      <c r="E1914" s="466"/>
      <c r="F1914" s="185"/>
      <c r="G1914" s="186"/>
      <c r="H1914" s="187"/>
      <c r="I1914" s="142">
        <f t="shared" si="993"/>
        <v>0</v>
      </c>
      <c r="J1914" s="142">
        <f>L1914-I1914</f>
        <v>0</v>
      </c>
      <c r="K1914" s="142"/>
      <c r="L1914" s="172">
        <f t="shared" ref="L1914:L1915" si="994">M1914*N1914*O1914</f>
        <v>0</v>
      </c>
      <c r="M1914" s="318"/>
      <c r="N1914" s="319"/>
      <c r="O1914" s="320"/>
    </row>
    <row r="1915" spans="2:15" ht="14.25" thickBot="1">
      <c r="B1915" s="74"/>
      <c r="C1915" s="195" t="s">
        <v>59</v>
      </c>
      <c r="D1915" s="517" t="s">
        <v>85</v>
      </c>
      <c r="E1915" s="518"/>
      <c r="F1915" s="191"/>
      <c r="G1915" s="192"/>
      <c r="H1915" s="193"/>
      <c r="I1915" s="157">
        <f t="shared" si="993"/>
        <v>0</v>
      </c>
      <c r="J1915" s="157">
        <f>L1915-I1915</f>
        <v>0</v>
      </c>
      <c r="K1915" s="157"/>
      <c r="L1915" s="172">
        <f t="shared" si="994"/>
        <v>0</v>
      </c>
      <c r="M1915" s="324"/>
      <c r="N1915" s="325"/>
      <c r="O1915" s="326"/>
    </row>
    <row r="1916" spans="2:15">
      <c r="B1916" s="69" t="s">
        <v>60</v>
      </c>
      <c r="C1916" s="110" t="s">
        <v>13</v>
      </c>
      <c r="D1916" s="513"/>
      <c r="E1916" s="514"/>
      <c r="F1916" s="158"/>
      <c r="G1916" s="159"/>
      <c r="H1916" s="160"/>
      <c r="I1916" s="161">
        <f t="shared" ref="I1916" si="995">SUM(I1917:I1919)</f>
        <v>8000000</v>
      </c>
      <c r="J1916" s="161">
        <f>SUM(J1917:J1919)</f>
        <v>-8000000</v>
      </c>
      <c r="K1916" s="161"/>
      <c r="L1916" s="175">
        <f>SUM(L1917:L1919)</f>
        <v>0</v>
      </c>
      <c r="M1916" s="330"/>
      <c r="N1916" s="331"/>
      <c r="O1916" s="332"/>
    </row>
    <row r="1917" spans="2:15">
      <c r="B1917" s="69"/>
      <c r="C1917" s="194" t="s">
        <v>418</v>
      </c>
      <c r="D1917" s="465" t="s">
        <v>83</v>
      </c>
      <c r="E1917" s="466"/>
      <c r="F1917" s="185">
        <v>200000</v>
      </c>
      <c r="G1917" s="186">
        <v>20</v>
      </c>
      <c r="H1917" s="187">
        <v>2</v>
      </c>
      <c r="I1917" s="142">
        <f t="shared" ref="I1917:I1919" si="996">F1917*G1917*H1917</f>
        <v>8000000</v>
      </c>
      <c r="J1917" s="142">
        <f>L1917-I1917</f>
        <v>-8000000</v>
      </c>
      <c r="K1917" s="142"/>
      <c r="L1917" s="172">
        <f>M1917*N1917*O1917</f>
        <v>0</v>
      </c>
      <c r="M1917" s="318"/>
      <c r="N1917" s="319">
        <f>G1890</f>
        <v>30</v>
      </c>
      <c r="O1917" s="320">
        <f>I1890</f>
        <v>2</v>
      </c>
    </row>
    <row r="1918" spans="2:15">
      <c r="B1918" s="69"/>
      <c r="C1918" s="194" t="s">
        <v>59</v>
      </c>
      <c r="D1918" s="465" t="s">
        <v>84</v>
      </c>
      <c r="E1918" s="466"/>
      <c r="F1918" s="185"/>
      <c r="G1918" s="186"/>
      <c r="H1918" s="187"/>
      <c r="I1918" s="142">
        <f t="shared" si="996"/>
        <v>0</v>
      </c>
      <c r="J1918" s="142"/>
      <c r="K1918" s="142"/>
      <c r="L1918" s="172">
        <f t="shared" ref="L1918:L1919" si="997">M1918*N1918*O1918</f>
        <v>0</v>
      </c>
      <c r="M1918" s="318"/>
      <c r="N1918" s="319">
        <f>G1890</f>
        <v>30</v>
      </c>
      <c r="O1918" s="320">
        <f>I1890</f>
        <v>2</v>
      </c>
    </row>
    <row r="1919" spans="2:15" ht="14.25" thickBot="1">
      <c r="B1919" s="71"/>
      <c r="C1919" s="196" t="s">
        <v>59</v>
      </c>
      <c r="D1919" s="517" t="s">
        <v>85</v>
      </c>
      <c r="E1919" s="518"/>
      <c r="F1919" s="185"/>
      <c r="G1919" s="186"/>
      <c r="H1919" s="187"/>
      <c r="I1919" s="143">
        <f t="shared" si="996"/>
        <v>0</v>
      </c>
      <c r="J1919" s="143">
        <f>L1919-I1919</f>
        <v>0</v>
      </c>
      <c r="K1919" s="143"/>
      <c r="L1919" s="172">
        <f t="shared" si="997"/>
        <v>0</v>
      </c>
      <c r="M1919" s="318"/>
      <c r="N1919" s="319"/>
      <c r="O1919" s="320"/>
    </row>
    <row r="1920" spans="2:15">
      <c r="B1920" s="105" t="s">
        <v>61</v>
      </c>
      <c r="C1920" s="108" t="s">
        <v>13</v>
      </c>
      <c r="D1920" s="493"/>
      <c r="E1920" s="494"/>
      <c r="F1920" s="151"/>
      <c r="G1920" s="152"/>
      <c r="H1920" s="153"/>
      <c r="I1920" s="151">
        <f>I1921+I1925</f>
        <v>160000</v>
      </c>
      <c r="J1920" s="151">
        <f>J1921+J1925</f>
        <v>-160000</v>
      </c>
      <c r="K1920" s="151"/>
      <c r="L1920" s="173">
        <f>L1921+L1925</f>
        <v>0</v>
      </c>
      <c r="M1920" s="327"/>
      <c r="N1920" s="328"/>
      <c r="O1920" s="329"/>
    </row>
    <row r="1921" spans="2:15">
      <c r="B1921" s="130" t="s">
        <v>25</v>
      </c>
      <c r="C1921" s="131" t="s">
        <v>13</v>
      </c>
      <c r="D1921" s="489"/>
      <c r="E1921" s="490"/>
      <c r="F1921" s="162"/>
      <c r="G1921" s="163"/>
      <c r="H1921" s="164"/>
      <c r="I1921" s="162">
        <f>SUM(I1922:I1924)</f>
        <v>160000</v>
      </c>
      <c r="J1921" s="162">
        <f>SUM(J1922:J1924)</f>
        <v>-160000</v>
      </c>
      <c r="K1921" s="162"/>
      <c r="L1921" s="176">
        <f>SUM(L1922:L1924)</f>
        <v>0</v>
      </c>
      <c r="M1921" s="333"/>
      <c r="N1921" s="334"/>
      <c r="O1921" s="335"/>
    </row>
    <row r="1922" spans="2:15">
      <c r="B1922" s="69"/>
      <c r="C1922" s="214" t="s">
        <v>417</v>
      </c>
      <c r="D1922" s="487"/>
      <c r="E1922" s="488"/>
      <c r="F1922" s="197">
        <v>80000</v>
      </c>
      <c r="G1922" s="198">
        <v>1</v>
      </c>
      <c r="H1922" s="199">
        <v>2</v>
      </c>
      <c r="I1922" s="165">
        <f t="shared" ref="I1922:I1924" si="998">F1922*G1922*H1922</f>
        <v>160000</v>
      </c>
      <c r="J1922" s="165">
        <f>L1922-I1922</f>
        <v>-160000</v>
      </c>
      <c r="K1922" s="165"/>
      <c r="L1922" s="177">
        <f>M1922*N1922*O1922</f>
        <v>0</v>
      </c>
      <c r="M1922" s="336"/>
      <c r="N1922" s="337"/>
      <c r="O1922" s="338"/>
    </row>
    <row r="1923" spans="2:15">
      <c r="B1923" s="69"/>
      <c r="C1923" s="212"/>
      <c r="D1923" s="465"/>
      <c r="E1923" s="484"/>
      <c r="F1923" s="185"/>
      <c r="G1923" s="186"/>
      <c r="H1923" s="187"/>
      <c r="I1923" s="142">
        <f t="shared" si="998"/>
        <v>0</v>
      </c>
      <c r="J1923" s="142">
        <f>L1923-I1923</f>
        <v>0</v>
      </c>
      <c r="K1923" s="142"/>
      <c r="L1923" s="177">
        <f t="shared" ref="L1923:L1924" si="999">M1923*N1923*O1923</f>
        <v>0</v>
      </c>
      <c r="M1923" s="318"/>
      <c r="N1923" s="319"/>
      <c r="O1923" s="320"/>
    </row>
    <row r="1924" spans="2:15">
      <c r="B1924" s="69"/>
      <c r="C1924" s="213"/>
      <c r="D1924" s="491"/>
      <c r="E1924" s="492"/>
      <c r="F1924" s="191"/>
      <c r="G1924" s="192"/>
      <c r="H1924" s="193"/>
      <c r="I1924" s="150">
        <f t="shared" si="998"/>
        <v>0</v>
      </c>
      <c r="J1924" s="150">
        <f>L1924-I1924</f>
        <v>0</v>
      </c>
      <c r="K1924" s="150"/>
      <c r="L1924" s="177">
        <f t="shared" si="999"/>
        <v>0</v>
      </c>
      <c r="M1924" s="324"/>
      <c r="N1924" s="325"/>
      <c r="O1924" s="326"/>
    </row>
    <row r="1925" spans="2:15">
      <c r="B1925" s="130" t="s">
        <v>62</v>
      </c>
      <c r="C1925" s="131" t="s">
        <v>13</v>
      </c>
      <c r="D1925" s="489"/>
      <c r="E1925" s="490"/>
      <c r="F1925" s="162"/>
      <c r="G1925" s="163"/>
      <c r="H1925" s="164"/>
      <c r="I1925" s="162">
        <f>SUM(I1926:I1928)</f>
        <v>0</v>
      </c>
      <c r="J1925" s="162">
        <f>SUM(J1926:J1928)</f>
        <v>0</v>
      </c>
      <c r="K1925" s="162"/>
      <c r="L1925" s="176">
        <f>SUM(L1926:L1928)</f>
        <v>0</v>
      </c>
      <c r="M1925" s="333"/>
      <c r="N1925" s="334"/>
      <c r="O1925" s="335"/>
    </row>
    <row r="1926" spans="2:15">
      <c r="B1926" s="69"/>
      <c r="C1926" s="200"/>
      <c r="D1926" s="487"/>
      <c r="E1926" s="488"/>
      <c r="F1926" s="197"/>
      <c r="G1926" s="198"/>
      <c r="H1926" s="199">
        <v>2</v>
      </c>
      <c r="I1926" s="165">
        <f>F1926*G1926*H1926</f>
        <v>0</v>
      </c>
      <c r="J1926" s="165">
        <f>L1926-I1926</f>
        <v>0</v>
      </c>
      <c r="K1926" s="165"/>
      <c r="L1926" s="177">
        <f>M1926*N1926*O1926</f>
        <v>0</v>
      </c>
      <c r="M1926" s="336"/>
      <c r="N1926" s="337"/>
      <c r="O1926" s="338"/>
    </row>
    <row r="1927" spans="2:15">
      <c r="B1927" s="69"/>
      <c r="C1927" s="201"/>
      <c r="D1927" s="465"/>
      <c r="E1927" s="484"/>
      <c r="F1927" s="185"/>
      <c r="G1927" s="186"/>
      <c r="H1927" s="187"/>
      <c r="I1927" s="142">
        <f t="shared" ref="I1927:I1928" si="1000">F1927*G1927*H1927</f>
        <v>0</v>
      </c>
      <c r="J1927" s="142">
        <f>L1927-I1927</f>
        <v>0</v>
      </c>
      <c r="K1927" s="142"/>
      <c r="L1927" s="177">
        <f t="shared" ref="L1927:L1928" si="1001">M1927*N1927*O1927</f>
        <v>0</v>
      </c>
      <c r="M1927" s="318"/>
      <c r="N1927" s="319"/>
      <c r="O1927" s="320"/>
    </row>
    <row r="1928" spans="2:15" ht="14.25" thickBot="1">
      <c r="B1928" s="71"/>
      <c r="C1928" s="202"/>
      <c r="D1928" s="480"/>
      <c r="E1928" s="485"/>
      <c r="F1928" s="188"/>
      <c r="G1928" s="189"/>
      <c r="H1928" s="190"/>
      <c r="I1928" s="143">
        <f t="shared" si="1000"/>
        <v>0</v>
      </c>
      <c r="J1928" s="143">
        <f>L1928-I1928</f>
        <v>0</v>
      </c>
      <c r="K1928" s="143"/>
      <c r="L1928" s="177">
        <f t="shared" si="1001"/>
        <v>0</v>
      </c>
      <c r="M1928" s="321"/>
      <c r="N1928" s="322"/>
      <c r="O1928" s="323"/>
    </row>
    <row r="1929" spans="2:15" ht="30.75" customHeight="1" thickBot="1">
      <c r="B1929" s="283" t="s">
        <v>504</v>
      </c>
      <c r="C1929" s="107" t="s">
        <v>13</v>
      </c>
      <c r="D1929" s="508" t="s">
        <v>26</v>
      </c>
      <c r="E1929" s="509"/>
      <c r="F1929" s="208">
        <v>9000</v>
      </c>
      <c r="G1929" s="209">
        <v>20</v>
      </c>
      <c r="H1929" s="210">
        <v>2</v>
      </c>
      <c r="I1929" s="147">
        <f>F1929*G1929*H1929</f>
        <v>360000</v>
      </c>
      <c r="J1929" s="147">
        <f>L1929-I1929</f>
        <v>-360000</v>
      </c>
      <c r="K1929" s="147"/>
      <c r="L1929" s="171">
        <f>M1929*N1929*O1929</f>
        <v>0</v>
      </c>
      <c r="M1929" s="339"/>
      <c r="N1929" s="340">
        <f>H1890</f>
        <v>20</v>
      </c>
      <c r="O1929" s="341">
        <f>I1890</f>
        <v>2</v>
      </c>
    </row>
    <row r="1930" spans="2:15">
      <c r="B1930" s="129" t="s">
        <v>28</v>
      </c>
      <c r="C1930" s="106" t="s">
        <v>13</v>
      </c>
      <c r="D1930" s="506"/>
      <c r="E1930" s="507"/>
      <c r="F1930" s="144"/>
      <c r="G1930" s="145"/>
      <c r="H1930" s="146"/>
      <c r="I1930" s="144">
        <f t="shared" ref="I1930" si="1002">SUM(I1931:I1933)</f>
        <v>2400000</v>
      </c>
      <c r="J1930" s="144">
        <f>SUM(J1931:J1933)</f>
        <v>-2400000</v>
      </c>
      <c r="K1930" s="144"/>
      <c r="L1930" s="170">
        <f t="shared" ref="L1930" si="1003">SUM(L1931:L1933)</f>
        <v>0</v>
      </c>
      <c r="M1930" s="342"/>
      <c r="N1930" s="343"/>
      <c r="O1930" s="344"/>
    </row>
    <row r="1931" spans="2:15">
      <c r="B1931" s="69"/>
      <c r="C1931" s="200"/>
      <c r="D1931" s="487"/>
      <c r="E1931" s="488"/>
      <c r="F1931" s="197">
        <v>60000</v>
      </c>
      <c r="G1931" s="198">
        <v>20</v>
      </c>
      <c r="H1931" s="199">
        <v>2</v>
      </c>
      <c r="I1931" s="165">
        <f t="shared" ref="I1931:I1932" si="1004">F1931*G1931*H1931</f>
        <v>2400000</v>
      </c>
      <c r="J1931" s="165">
        <f>L1931-I1931</f>
        <v>-2400000</v>
      </c>
      <c r="K1931" s="165"/>
      <c r="L1931" s="177">
        <f>M1931*N1931*O1931</f>
        <v>0</v>
      </c>
      <c r="M1931" s="336"/>
      <c r="N1931" s="337"/>
      <c r="O1931" s="338"/>
    </row>
    <row r="1932" spans="2:15">
      <c r="B1932" s="69"/>
      <c r="C1932" s="201"/>
      <c r="D1932" s="465"/>
      <c r="E1932" s="484"/>
      <c r="F1932" s="185"/>
      <c r="G1932" s="186"/>
      <c r="H1932" s="187"/>
      <c r="I1932" s="142">
        <f t="shared" si="1004"/>
        <v>0</v>
      </c>
      <c r="J1932" s="142">
        <f>L1932-I1932</f>
        <v>0</v>
      </c>
      <c r="K1932" s="142"/>
      <c r="L1932" s="177">
        <f t="shared" ref="L1932:L1933" si="1005">M1932*N1932*O1932</f>
        <v>0</v>
      </c>
      <c r="M1932" s="318"/>
      <c r="N1932" s="319"/>
      <c r="O1932" s="320"/>
    </row>
    <row r="1933" spans="2:15" ht="14.25" thickBot="1">
      <c r="B1933" s="71"/>
      <c r="C1933" s="202"/>
      <c r="D1933" s="480"/>
      <c r="E1933" s="485"/>
      <c r="F1933" s="188"/>
      <c r="G1933" s="189"/>
      <c r="H1933" s="190"/>
      <c r="I1933" s="143">
        <f>F1933*G1933*H1933</f>
        <v>0</v>
      </c>
      <c r="J1933" s="143">
        <f>L1933-I1933</f>
        <v>0</v>
      </c>
      <c r="K1933" s="143"/>
      <c r="L1933" s="177">
        <f t="shared" si="1005"/>
        <v>0</v>
      </c>
      <c r="M1933" s="321"/>
      <c r="N1933" s="322"/>
      <c r="O1933" s="323"/>
    </row>
    <row r="1934" spans="2:15">
      <c r="B1934" s="105" t="s">
        <v>29</v>
      </c>
      <c r="C1934" s="107" t="s">
        <v>13</v>
      </c>
      <c r="D1934" s="478" t="s">
        <v>29</v>
      </c>
      <c r="E1934" s="486"/>
      <c r="F1934" s="147"/>
      <c r="G1934" s="148"/>
      <c r="H1934" s="149"/>
      <c r="I1934" s="147">
        <f t="shared" ref="I1934" si="1006">SUM(I1935:I1937)</f>
        <v>800000</v>
      </c>
      <c r="J1934" s="147">
        <f>SUM(J1935:J1937)</f>
        <v>-800000</v>
      </c>
      <c r="K1934" s="147"/>
      <c r="L1934" s="171">
        <f t="shared" ref="L1934" si="1007">SUM(L1935:L1937)</f>
        <v>0</v>
      </c>
      <c r="M1934" s="315"/>
      <c r="N1934" s="316"/>
      <c r="O1934" s="317">
        <f>I1890</f>
        <v>2</v>
      </c>
    </row>
    <row r="1935" spans="2:15">
      <c r="B1935" s="69"/>
      <c r="C1935" s="70" t="s">
        <v>63</v>
      </c>
      <c r="D1935" s="465"/>
      <c r="E1935" s="484"/>
      <c r="F1935" s="185">
        <v>20000</v>
      </c>
      <c r="G1935" s="186">
        <v>20</v>
      </c>
      <c r="H1935" s="187">
        <v>2</v>
      </c>
      <c r="I1935" s="142">
        <f t="shared" ref="I1935:I1937" si="1008">F1935*G1935*H1935</f>
        <v>800000</v>
      </c>
      <c r="J1935" s="142">
        <f>L1935-I1935</f>
        <v>-800000</v>
      </c>
      <c r="K1935" s="142"/>
      <c r="L1935" s="172">
        <f>M1935*N1935*O1935</f>
        <v>0</v>
      </c>
      <c r="M1935" s="318"/>
      <c r="N1935" s="319">
        <f>H1890</f>
        <v>20</v>
      </c>
      <c r="O1935" s="320">
        <f>I1890</f>
        <v>2</v>
      </c>
    </row>
    <row r="1936" spans="2:15">
      <c r="B1936" s="69"/>
      <c r="C1936" s="70" t="s">
        <v>64</v>
      </c>
      <c r="D1936" s="465"/>
      <c r="E1936" s="484"/>
      <c r="F1936" s="185"/>
      <c r="G1936" s="186"/>
      <c r="H1936" s="187"/>
      <c r="I1936" s="142">
        <f t="shared" si="1008"/>
        <v>0</v>
      </c>
      <c r="J1936" s="142">
        <f>L1936-I1936</f>
        <v>0</v>
      </c>
      <c r="K1936" s="142"/>
      <c r="L1936" s="172">
        <f t="shared" ref="L1936:L1937" si="1009">M1936*N1936*O1936</f>
        <v>0</v>
      </c>
      <c r="M1936" s="318"/>
      <c r="N1936" s="319"/>
      <c r="O1936" s="320"/>
    </row>
    <row r="1937" spans="1:15" ht="14.25" thickBot="1">
      <c r="B1937" s="71"/>
      <c r="C1937" s="72"/>
      <c r="D1937" s="480"/>
      <c r="E1937" s="485"/>
      <c r="F1937" s="188"/>
      <c r="G1937" s="189"/>
      <c r="H1937" s="190"/>
      <c r="I1937" s="143">
        <f t="shared" si="1008"/>
        <v>0</v>
      </c>
      <c r="J1937" s="143">
        <f>L1937-I1937</f>
        <v>0</v>
      </c>
      <c r="K1937" s="143"/>
      <c r="L1937" s="172">
        <f t="shared" si="1009"/>
        <v>0</v>
      </c>
      <c r="M1937" s="321"/>
      <c r="N1937" s="322"/>
      <c r="O1937" s="323"/>
    </row>
    <row r="1938" spans="1:15">
      <c r="B1938" s="129" t="s">
        <v>65</v>
      </c>
      <c r="C1938" s="106" t="s">
        <v>13</v>
      </c>
      <c r="D1938" s="506"/>
      <c r="E1938" s="507"/>
      <c r="F1938" s="144"/>
      <c r="G1938" s="145"/>
      <c r="H1938" s="146"/>
      <c r="I1938" s="144">
        <f t="shared" ref="I1938" si="1010">SUM(I1939:I1941)</f>
        <v>120000</v>
      </c>
      <c r="J1938" s="144">
        <f>SUM(J1939:J1941)</f>
        <v>-120000</v>
      </c>
      <c r="K1938" s="144"/>
      <c r="L1938" s="170">
        <f t="shared" ref="L1938" si="1011">SUM(L1939:L1941)</f>
        <v>0</v>
      </c>
      <c r="M1938" s="342"/>
      <c r="N1938" s="343"/>
      <c r="O1938" s="344"/>
    </row>
    <row r="1939" spans="1:15">
      <c r="B1939" s="69"/>
      <c r="C1939" s="211" t="s">
        <v>416</v>
      </c>
      <c r="D1939" s="487"/>
      <c r="E1939" s="488"/>
      <c r="F1939" s="197">
        <v>3000</v>
      </c>
      <c r="G1939" s="198">
        <v>20</v>
      </c>
      <c r="H1939" s="199">
        <v>2</v>
      </c>
      <c r="I1939" s="165">
        <f t="shared" ref="I1939:I1941" si="1012">F1939*G1939*H1939</f>
        <v>120000</v>
      </c>
      <c r="J1939" s="165">
        <f>L1939-I1939</f>
        <v>-120000</v>
      </c>
      <c r="K1939" s="165"/>
      <c r="L1939" s="177">
        <f>M1939*N1939*O1939</f>
        <v>0</v>
      </c>
      <c r="M1939" s="336"/>
      <c r="N1939" s="337">
        <f>H1890</f>
        <v>20</v>
      </c>
      <c r="O1939" s="338">
        <f>I1890</f>
        <v>2</v>
      </c>
    </row>
    <row r="1940" spans="1:15">
      <c r="B1940" s="69"/>
      <c r="C1940" s="70" t="s">
        <v>34</v>
      </c>
      <c r="D1940" s="465"/>
      <c r="E1940" s="484"/>
      <c r="F1940" s="185"/>
      <c r="G1940" s="186"/>
      <c r="H1940" s="187"/>
      <c r="I1940" s="142">
        <f t="shared" si="1012"/>
        <v>0</v>
      </c>
      <c r="J1940" s="142">
        <f>L1940-I1940</f>
        <v>0</v>
      </c>
      <c r="K1940" s="142"/>
      <c r="L1940" s="177">
        <f t="shared" ref="L1940:L1941" si="1013">M1940*N1940*O1940</f>
        <v>0</v>
      </c>
      <c r="M1940" s="336"/>
      <c r="N1940" s="319">
        <f>H1890</f>
        <v>20</v>
      </c>
      <c r="O1940" s="320">
        <f>I1890</f>
        <v>2</v>
      </c>
    </row>
    <row r="1941" spans="1:15" ht="14.25" thickBot="1">
      <c r="B1941" s="71"/>
      <c r="C1941" s="72"/>
      <c r="D1941" s="480"/>
      <c r="E1941" s="485"/>
      <c r="F1941" s="188"/>
      <c r="G1941" s="189"/>
      <c r="H1941" s="190"/>
      <c r="I1941" s="143">
        <f t="shared" si="1012"/>
        <v>0</v>
      </c>
      <c r="J1941" s="143">
        <f>L1941-I1941</f>
        <v>0</v>
      </c>
      <c r="K1941" s="143"/>
      <c r="L1941" s="177">
        <f t="shared" si="1013"/>
        <v>0</v>
      </c>
      <c r="M1941" s="321"/>
      <c r="N1941" s="322"/>
      <c r="O1941" s="323"/>
    </row>
    <row r="1942" spans="1:15">
      <c r="B1942" s="105" t="s">
        <v>66</v>
      </c>
      <c r="C1942" s="107" t="s">
        <v>13</v>
      </c>
      <c r="D1942" s="482">
        <f>I1942/(I1903+I1904+I1907+I1911+I1920+I1929+I1930+I1934+I1938)</f>
        <v>7.0198660963659287E-2</v>
      </c>
      <c r="E1942" s="483"/>
      <c r="F1942" s="147"/>
      <c r="G1942" s="148"/>
      <c r="H1942" s="149"/>
      <c r="I1942" s="147">
        <f t="shared" ref="I1942" si="1014">SUM(I1943:I1945)</f>
        <v>1126000</v>
      </c>
      <c r="J1942" s="147">
        <f>SUM(J1943:J1945)</f>
        <v>-1126000</v>
      </c>
      <c r="K1942" s="147"/>
      <c r="L1942" s="171">
        <f t="shared" ref="L1942" si="1015">SUM(L1943:L1945)</f>
        <v>0</v>
      </c>
      <c r="M1942" s="315"/>
      <c r="N1942" s="316"/>
      <c r="O1942" s="317"/>
    </row>
    <row r="1943" spans="1:15" ht="16.5" customHeight="1">
      <c r="B1943" s="496" t="s">
        <v>79</v>
      </c>
      <c r="C1943" s="70" t="s">
        <v>27</v>
      </c>
      <c r="D1943" s="465"/>
      <c r="E1943" s="484"/>
      <c r="F1943" s="185">
        <v>33000</v>
      </c>
      <c r="G1943" s="186">
        <v>1</v>
      </c>
      <c r="H1943" s="187">
        <v>2</v>
      </c>
      <c r="I1943" s="142">
        <f t="shared" ref="I1943:I1945" si="1016">F1943*G1943*H1943</f>
        <v>66000</v>
      </c>
      <c r="J1943" s="142">
        <f>L1943-I1943</f>
        <v>-66000</v>
      </c>
      <c r="K1943" s="142"/>
      <c r="L1943" s="172">
        <f>M1943*N1943*O1943</f>
        <v>0</v>
      </c>
      <c r="M1943" s="318"/>
      <c r="N1943" s="319">
        <f>H1890</f>
        <v>20</v>
      </c>
      <c r="O1943" s="320">
        <f>I1890</f>
        <v>2</v>
      </c>
    </row>
    <row r="1944" spans="1:15">
      <c r="B1944" s="496"/>
      <c r="C1944" s="70" t="s">
        <v>30</v>
      </c>
      <c r="D1944" s="465"/>
      <c r="E1944" s="484"/>
      <c r="F1944" s="185">
        <v>30000</v>
      </c>
      <c r="G1944" s="186">
        <v>1</v>
      </c>
      <c r="H1944" s="187">
        <v>2</v>
      </c>
      <c r="I1944" s="142">
        <f t="shared" si="1016"/>
        <v>60000</v>
      </c>
      <c r="J1944" s="142">
        <f>L1944-I1944</f>
        <v>-60000</v>
      </c>
      <c r="K1944" s="142"/>
      <c r="L1944" s="172">
        <f t="shared" ref="L1944:L1945" si="1017">M1944*N1944*O1944</f>
        <v>0</v>
      </c>
      <c r="M1944" s="318"/>
      <c r="N1944" s="319">
        <f>H1890</f>
        <v>20</v>
      </c>
      <c r="O1944" s="320">
        <f>I1890</f>
        <v>2</v>
      </c>
    </row>
    <row r="1945" spans="1:15" ht="19.5" customHeight="1" thickBot="1">
      <c r="B1945" s="497"/>
      <c r="C1945" s="72" t="s">
        <v>33</v>
      </c>
      <c r="D1945" s="480"/>
      <c r="E1945" s="485"/>
      <c r="F1945" s="188">
        <v>500000</v>
      </c>
      <c r="G1945" s="189">
        <v>1</v>
      </c>
      <c r="H1945" s="190">
        <v>2</v>
      </c>
      <c r="I1945" s="143">
        <f t="shared" si="1016"/>
        <v>1000000</v>
      </c>
      <c r="J1945" s="143">
        <f>L1945-I1945</f>
        <v>-1000000</v>
      </c>
      <c r="K1945" s="143"/>
      <c r="L1945" s="172">
        <f t="shared" si="1017"/>
        <v>0</v>
      </c>
      <c r="M1945" s="321"/>
      <c r="N1945" s="322"/>
      <c r="O1945" s="323"/>
    </row>
    <row r="1946" spans="1:15" ht="18" customHeight="1">
      <c r="B1946" s="124" t="s">
        <v>412</v>
      </c>
      <c r="C1946" s="125" t="s">
        <v>23</v>
      </c>
      <c r="D1946" s="510"/>
      <c r="E1946" s="511"/>
      <c r="F1946" s="126"/>
      <c r="G1946" s="127"/>
      <c r="H1946" s="128"/>
      <c r="I1946" s="126">
        <f>SUM(I1947:I1950)</f>
        <v>1300000</v>
      </c>
      <c r="J1946" s="126">
        <f>SUM(J1947:J1950)</f>
        <v>-1300000</v>
      </c>
      <c r="K1946" s="126"/>
      <c r="L1946" s="178">
        <f>SUM(L1947:L1950)</f>
        <v>0</v>
      </c>
      <c r="M1946" s="345"/>
      <c r="N1946" s="346"/>
      <c r="O1946" s="347"/>
    </row>
    <row r="1947" spans="1:15">
      <c r="A1947" t="str">
        <f>B1890&amp;"식비"</f>
        <v>30식비</v>
      </c>
      <c r="B1947" s="111"/>
      <c r="C1947" s="110" t="s">
        <v>67</v>
      </c>
      <c r="D1947" s="487"/>
      <c r="E1947" s="488"/>
      <c r="F1947" s="197">
        <v>15000</v>
      </c>
      <c r="G1947" s="198">
        <v>20</v>
      </c>
      <c r="H1947" s="199">
        <v>2</v>
      </c>
      <c r="I1947" s="161">
        <f t="shared" ref="I1947:I1950" si="1018">F1947*G1947*H1947</f>
        <v>600000</v>
      </c>
      <c r="J1947" s="161">
        <f>L1947-I1947</f>
        <v>-600000</v>
      </c>
      <c r="K1947" s="161"/>
      <c r="L1947" s="175">
        <f>M1947*N1947*O1947</f>
        <v>0</v>
      </c>
      <c r="M1947" s="336"/>
      <c r="N1947" s="337">
        <f>H1890</f>
        <v>20</v>
      </c>
      <c r="O1947" s="338">
        <f>I1890</f>
        <v>2</v>
      </c>
    </row>
    <row r="1948" spans="1:15">
      <c r="A1948" t="str">
        <f>B1890&amp;"숙박비"</f>
        <v>30숙박비</v>
      </c>
      <c r="B1948" s="111"/>
      <c r="C1948" s="112" t="s">
        <v>80</v>
      </c>
      <c r="D1948" s="465"/>
      <c r="E1948" s="484"/>
      <c r="F1948" s="191"/>
      <c r="G1948" s="192"/>
      <c r="H1948" s="193"/>
      <c r="I1948" s="166">
        <f t="shared" si="1018"/>
        <v>0</v>
      </c>
      <c r="J1948" s="166">
        <f>L1948-I1948</f>
        <v>0</v>
      </c>
      <c r="K1948" s="166"/>
      <c r="L1948" s="175">
        <f t="shared" ref="L1948:L1950" si="1019">M1948*N1948*O1948</f>
        <v>0</v>
      </c>
      <c r="M1948" s="324"/>
      <c r="N1948" s="325"/>
      <c r="O1948" s="326"/>
    </row>
    <row r="1949" spans="1:15">
      <c r="A1949" t="str">
        <f>B1890&amp;"수당"</f>
        <v>30수당</v>
      </c>
      <c r="B1949" s="111"/>
      <c r="C1949" s="112" t="s">
        <v>20</v>
      </c>
      <c r="D1949" s="203"/>
      <c r="E1949" s="204"/>
      <c r="F1949" s="191">
        <v>300000</v>
      </c>
      <c r="G1949" s="192">
        <v>1</v>
      </c>
      <c r="H1949" s="193">
        <v>1</v>
      </c>
      <c r="I1949" s="166">
        <f t="shared" si="1018"/>
        <v>300000</v>
      </c>
      <c r="J1949" s="166">
        <f>L1949-I1949</f>
        <v>-300000</v>
      </c>
      <c r="K1949" s="166"/>
      <c r="L1949" s="175">
        <f t="shared" si="1019"/>
        <v>0</v>
      </c>
      <c r="M1949" s="324"/>
      <c r="N1949" s="325"/>
      <c r="O1949" s="326"/>
    </row>
    <row r="1950" spans="1:15" ht="14.25" thickBot="1">
      <c r="A1950" t="str">
        <f>B1890&amp;"임금"</f>
        <v>30임금</v>
      </c>
      <c r="B1950" s="113"/>
      <c r="C1950" s="114" t="s">
        <v>81</v>
      </c>
      <c r="D1950" s="480"/>
      <c r="E1950" s="485"/>
      <c r="F1950" s="188">
        <v>400000</v>
      </c>
      <c r="G1950" s="189">
        <v>1</v>
      </c>
      <c r="H1950" s="190">
        <v>1</v>
      </c>
      <c r="I1950" s="167">
        <f t="shared" si="1018"/>
        <v>400000</v>
      </c>
      <c r="J1950" s="167">
        <f>L1950-I1950</f>
        <v>-400000</v>
      </c>
      <c r="K1950" s="167"/>
      <c r="L1950" s="179">
        <f t="shared" si="1019"/>
        <v>0</v>
      </c>
      <c r="M1950" s="321"/>
      <c r="N1950" s="322">
        <f>H1890</f>
        <v>20</v>
      </c>
      <c r="O1950" s="323">
        <f>I1890</f>
        <v>2</v>
      </c>
    </row>
    <row r="1951" spans="1:15" ht="37.9" customHeight="1">
      <c r="B1951" s="362" t="s">
        <v>533</v>
      </c>
      <c r="C1951" s="363" t="s">
        <v>532</v>
      </c>
      <c r="D1951" s="362"/>
      <c r="E1951" s="362" t="s">
        <v>529</v>
      </c>
      <c r="F1951" s="362"/>
      <c r="G1951" s="362" t="s">
        <v>528</v>
      </c>
      <c r="H1951" s="362"/>
      <c r="I1951" s="362" t="s">
        <v>534</v>
      </c>
      <c r="J1951" s="362"/>
      <c r="K1951" s="362" t="s">
        <v>535</v>
      </c>
      <c r="L1951" s="362"/>
    </row>
    <row r="1952" spans="1:15" ht="37.9" customHeight="1">
      <c r="B1952" s="362" t="s">
        <v>533</v>
      </c>
      <c r="C1952" s="363" t="s">
        <v>532</v>
      </c>
      <c r="D1952" s="362"/>
      <c r="E1952" s="362" t="s">
        <v>529</v>
      </c>
      <c r="F1952" s="362"/>
      <c r="G1952" s="362" t="s">
        <v>528</v>
      </c>
      <c r="H1952" s="362"/>
      <c r="I1952" s="362" t="s">
        <v>534</v>
      </c>
      <c r="J1952" s="362"/>
      <c r="K1952" s="362" t="s">
        <v>535</v>
      </c>
      <c r="L1952" s="362"/>
    </row>
    <row r="1953" spans="1:15" ht="37.9" customHeight="1" thickBot="1">
      <c r="B1953" s="362" t="s">
        <v>533</v>
      </c>
      <c r="C1953" s="363" t="s">
        <v>532</v>
      </c>
      <c r="D1953" s="362"/>
      <c r="E1953" s="362"/>
      <c r="F1953" s="362"/>
      <c r="G1953" s="362"/>
      <c r="H1953" s="362"/>
      <c r="I1953" s="362"/>
      <c r="J1953" s="362"/>
      <c r="K1953" s="362"/>
    </row>
    <row r="1954" spans="1:15" ht="33.75" customHeight="1">
      <c r="B1954" s="123" t="s">
        <v>68</v>
      </c>
      <c r="C1954" s="515" t="s">
        <v>42</v>
      </c>
      <c r="D1954" s="515"/>
      <c r="E1954" s="96" t="s">
        <v>409</v>
      </c>
      <c r="F1954" s="96" t="s">
        <v>43</v>
      </c>
      <c r="G1954" s="96" t="s">
        <v>44</v>
      </c>
      <c r="H1954" s="96" t="s">
        <v>45</v>
      </c>
      <c r="I1954" s="96" t="s">
        <v>46</v>
      </c>
      <c r="J1954" s="96" t="s">
        <v>47</v>
      </c>
      <c r="K1954" s="135"/>
      <c r="L1954" s="65"/>
    </row>
    <row r="1955" spans="1:15" ht="24.75" customHeight="1" thickBot="1">
      <c r="B1955" s="288">
        <f>B1890+1</f>
        <v>31</v>
      </c>
      <c r="C1955" s="516" t="s">
        <v>517</v>
      </c>
      <c r="D1955" s="516"/>
      <c r="E1955" s="141" t="s">
        <v>410</v>
      </c>
      <c r="F1955" s="141">
        <v>3</v>
      </c>
      <c r="G1955" s="215">
        <v>15</v>
      </c>
      <c r="H1955" s="141">
        <v>20</v>
      </c>
      <c r="I1955" s="141">
        <v>1</v>
      </c>
      <c r="J1955" s="104">
        <f>H1955*I1955</f>
        <v>20</v>
      </c>
      <c r="K1955" s="136"/>
      <c r="L1955" s="66"/>
    </row>
    <row r="1956" spans="1:15" ht="14.25" thickBot="1">
      <c r="B1956" s="64"/>
      <c r="C1956" s="64"/>
      <c r="D1956" s="64"/>
      <c r="E1956" s="64"/>
      <c r="F1956" s="64"/>
      <c r="G1956" s="64"/>
      <c r="H1956" s="64"/>
      <c r="I1956" s="64"/>
      <c r="J1956" s="64"/>
      <c r="K1956" s="137"/>
      <c r="L1956" s="64"/>
    </row>
    <row r="1957" spans="1:15" ht="18.75" customHeight="1">
      <c r="B1957" s="504" t="s">
        <v>78</v>
      </c>
      <c r="C1957" s="505"/>
      <c r="D1957" s="505"/>
      <c r="E1957" s="463" t="s">
        <v>404</v>
      </c>
      <c r="F1957" s="505"/>
      <c r="G1957" s="498" t="s">
        <v>82</v>
      </c>
      <c r="H1957" s="463" t="s">
        <v>405</v>
      </c>
      <c r="I1957" s="463" t="s">
        <v>406</v>
      </c>
      <c r="J1957" s="459" t="s">
        <v>403</v>
      </c>
      <c r="K1957" s="138"/>
      <c r="L1957" s="64"/>
    </row>
    <row r="1958" spans="1:15" ht="47.25" customHeight="1">
      <c r="B1958" s="97" t="s">
        <v>22</v>
      </c>
      <c r="C1958" s="98" t="s">
        <v>23</v>
      </c>
      <c r="D1958" s="216" t="s">
        <v>420</v>
      </c>
      <c r="E1958" s="464"/>
      <c r="F1958" s="464"/>
      <c r="G1958" s="499"/>
      <c r="H1958" s="464"/>
      <c r="I1958" s="464"/>
      <c r="J1958" s="460"/>
      <c r="K1958" s="139"/>
      <c r="L1958" s="64"/>
    </row>
    <row r="1959" spans="1:15" ht="18" customHeight="1">
      <c r="B1959" s="67" t="s">
        <v>23</v>
      </c>
      <c r="C1959" s="121">
        <f>SUM(C1960:C1961)</f>
        <v>0</v>
      </c>
      <c r="D1959" s="502">
        <f>ROUNDDOWN(C1960/G1955/J1955,0)</f>
        <v>0</v>
      </c>
      <c r="E1959" s="469" t="s">
        <v>438</v>
      </c>
      <c r="F1959" s="469"/>
      <c r="G1959" s="469">
        <v>6</v>
      </c>
      <c r="H1959" s="471">
        <v>190306</v>
      </c>
      <c r="I1959" s="474">
        <v>6850</v>
      </c>
      <c r="J1959" s="461">
        <f>D1959/I1959</f>
        <v>0</v>
      </c>
      <c r="K1959" s="140"/>
      <c r="L1959" s="64"/>
    </row>
    <row r="1960" spans="1:15" ht="18" customHeight="1">
      <c r="B1960" s="67" t="s">
        <v>415</v>
      </c>
      <c r="C1960" s="121">
        <f>L1967</f>
        <v>0</v>
      </c>
      <c r="D1960" s="502"/>
      <c r="E1960" s="469"/>
      <c r="F1960" s="469"/>
      <c r="G1960" s="469"/>
      <c r="H1960" s="472"/>
      <c r="I1960" s="474"/>
      <c r="J1960" s="461"/>
      <c r="K1960" s="140"/>
      <c r="L1960" s="64"/>
    </row>
    <row r="1961" spans="1:15" ht="18" customHeight="1" thickBot="1">
      <c r="B1961" s="68" t="s">
        <v>414</v>
      </c>
      <c r="C1961" s="122">
        <f>L2011</f>
        <v>0</v>
      </c>
      <c r="D1961" s="503"/>
      <c r="E1961" s="470"/>
      <c r="F1961" s="470"/>
      <c r="G1961" s="470"/>
      <c r="H1961" s="473"/>
      <c r="I1961" s="475"/>
      <c r="J1961" s="462"/>
      <c r="K1961" s="140"/>
      <c r="L1961" s="64"/>
    </row>
    <row r="1962" spans="1:15" ht="18" customHeight="1">
      <c r="B1962" s="180"/>
      <c r="C1962" s="205"/>
      <c r="D1962" s="206"/>
      <c r="E1962" s="181"/>
      <c r="F1962" s="181"/>
      <c r="G1962" s="181"/>
      <c r="H1962" s="183"/>
      <c r="I1962" s="184"/>
      <c r="J1962" s="207"/>
      <c r="K1962" s="182"/>
      <c r="L1962" s="64"/>
    </row>
    <row r="1963" spans="1:15" ht="14.25" thickBot="1">
      <c r="B1963" s="64"/>
      <c r="C1963" s="64"/>
      <c r="D1963" s="64"/>
      <c r="E1963" s="64"/>
      <c r="F1963" s="64"/>
      <c r="G1963" s="64"/>
      <c r="H1963" s="64"/>
      <c r="I1963" s="64"/>
      <c r="J1963" s="64"/>
      <c r="K1963" s="64"/>
      <c r="L1963" s="64"/>
    </row>
    <row r="1964" spans="1:15" ht="19.5" customHeight="1" thickBot="1">
      <c r="B1964" s="64"/>
      <c r="C1964" s="64"/>
      <c r="D1964" s="64"/>
      <c r="E1964" s="64"/>
      <c r="F1964" s="289" t="s">
        <v>74</v>
      </c>
      <c r="G1964" s="290"/>
      <c r="H1964" s="290"/>
      <c r="I1964" s="292"/>
      <c r="J1964" s="293" t="s">
        <v>35</v>
      </c>
      <c r="K1964" s="294"/>
      <c r="L1964" s="295" t="s">
        <v>76</v>
      </c>
      <c r="M1964" s="310"/>
      <c r="N1964" s="310"/>
      <c r="O1964" s="115"/>
    </row>
    <row r="1965" spans="1:15" ht="18.75" customHeight="1" thickBot="1">
      <c r="B1965" s="75" t="s">
        <v>31</v>
      </c>
      <c r="C1965" s="76" t="s">
        <v>50</v>
      </c>
      <c r="D1965" s="467" t="s">
        <v>51</v>
      </c>
      <c r="E1965" s="468"/>
      <c r="F1965" s="75" t="s">
        <v>52</v>
      </c>
      <c r="G1965" s="76" t="s">
        <v>53</v>
      </c>
      <c r="H1965" s="77" t="s">
        <v>21</v>
      </c>
      <c r="I1965" s="75" t="s">
        <v>48</v>
      </c>
      <c r="J1965" s="132" t="s">
        <v>407</v>
      </c>
      <c r="K1965" s="296" t="s">
        <v>408</v>
      </c>
      <c r="L1965" s="295" t="s">
        <v>48</v>
      </c>
      <c r="M1965" s="295" t="s">
        <v>52</v>
      </c>
      <c r="N1965" s="295" t="s">
        <v>53</v>
      </c>
      <c r="O1965" s="295" t="s">
        <v>21</v>
      </c>
    </row>
    <row r="1966" spans="1:15" ht="21" customHeight="1" thickBot="1">
      <c r="B1966" s="78" t="s">
        <v>23</v>
      </c>
      <c r="C1966" s="79"/>
      <c r="D1966" s="467"/>
      <c r="E1966" s="468"/>
      <c r="F1966" s="80"/>
      <c r="G1966" s="81"/>
      <c r="H1966" s="82"/>
      <c r="I1966" s="83">
        <f>I1967+I2011</f>
        <v>15566192</v>
      </c>
      <c r="J1966" s="133"/>
      <c r="K1966" s="133"/>
      <c r="L1966" s="168">
        <f>L1967+L2011</f>
        <v>0</v>
      </c>
      <c r="M1966" s="80"/>
      <c r="N1966" s="81"/>
      <c r="O1966" s="82"/>
    </row>
    <row r="1967" spans="1:15" ht="21.75" customHeight="1" thickBot="1">
      <c r="A1967" t="str">
        <f>B1955&amp;"훈련비"</f>
        <v>31훈련비</v>
      </c>
      <c r="B1967" s="99" t="s">
        <v>413</v>
      </c>
      <c r="C1967" s="100" t="s">
        <v>23</v>
      </c>
      <c r="D1967" s="500"/>
      <c r="E1967" s="501"/>
      <c r="F1967" s="101"/>
      <c r="G1967" s="102"/>
      <c r="H1967" s="103"/>
      <c r="I1967" s="101">
        <f>I1968+I1969+I1972+I1976+I1985+I1994+I1995+I1999+I2003+I2007</f>
        <v>15366192</v>
      </c>
      <c r="J1967" s="101">
        <f>J1968+J1969+J1972+J1976+J1985+J1994+J1995+J1999+J2003+J2007</f>
        <v>-15366192</v>
      </c>
      <c r="K1967" s="101"/>
      <c r="L1967" s="169">
        <f>L1968+L1969+L1972+L1976+L1985+L1994+L1995+L1999+L2003+L2007</f>
        <v>0</v>
      </c>
      <c r="M1967" s="101"/>
      <c r="N1967" s="102"/>
      <c r="O1967" s="311"/>
    </row>
    <row r="1968" spans="1:15" ht="14.25" thickBot="1">
      <c r="B1968" s="105" t="s">
        <v>54</v>
      </c>
      <c r="C1968" s="106" t="s">
        <v>13</v>
      </c>
      <c r="D1968" s="476" t="s">
        <v>54</v>
      </c>
      <c r="E1968" s="477"/>
      <c r="F1968" s="280">
        <v>12506</v>
      </c>
      <c r="G1968" s="281">
        <v>16</v>
      </c>
      <c r="H1968" s="282">
        <v>2</v>
      </c>
      <c r="I1968" s="144">
        <f>F1968*G1968*H1968</f>
        <v>400192</v>
      </c>
      <c r="J1968" s="144">
        <f>L1968-I1968</f>
        <v>-400192</v>
      </c>
      <c r="K1968" s="144"/>
      <c r="L1968" s="170">
        <f>M1968*N1968*O1968</f>
        <v>0</v>
      </c>
      <c r="M1968" s="312"/>
      <c r="N1968" s="313">
        <v>30</v>
      </c>
      <c r="O1968" s="314">
        <f>I1955</f>
        <v>1</v>
      </c>
    </row>
    <row r="1969" spans="2:15">
      <c r="B1969" s="105" t="s">
        <v>55</v>
      </c>
      <c r="C1969" s="107" t="s">
        <v>13</v>
      </c>
      <c r="D1969" s="478"/>
      <c r="E1969" s="479"/>
      <c r="F1969" s="147"/>
      <c r="G1969" s="148"/>
      <c r="H1969" s="149"/>
      <c r="I1969" s="147">
        <f t="shared" ref="I1969" si="1020">SUM(I1970:I1971)</f>
        <v>0</v>
      </c>
      <c r="J1969" s="147">
        <f>SUM(J1970:J1971)</f>
        <v>0</v>
      </c>
      <c r="K1969" s="147"/>
      <c r="L1969" s="171">
        <f t="shared" ref="L1969" si="1021">SUM(L1970:L1971)</f>
        <v>0</v>
      </c>
      <c r="M1969" s="315"/>
      <c r="N1969" s="316"/>
      <c r="O1969" s="317"/>
    </row>
    <row r="1970" spans="2:15">
      <c r="B1970" s="69"/>
      <c r="C1970" s="70" t="s">
        <v>56</v>
      </c>
      <c r="D1970" s="465"/>
      <c r="E1970" s="466"/>
      <c r="F1970" s="185"/>
      <c r="G1970" s="186"/>
      <c r="H1970" s="187"/>
      <c r="I1970" s="142">
        <f>F1970*G1970*H1970</f>
        <v>0</v>
      </c>
      <c r="J1970" s="142">
        <f>L1970-I1970</f>
        <v>0</v>
      </c>
      <c r="K1970" s="142"/>
      <c r="L1970" s="172">
        <f>M1970*N1970*O1970</f>
        <v>0</v>
      </c>
      <c r="M1970" s="318"/>
      <c r="N1970" s="319"/>
      <c r="O1970" s="320"/>
    </row>
    <row r="1971" spans="2:15" ht="14.25" thickBot="1">
      <c r="B1971" s="71"/>
      <c r="C1971" s="72"/>
      <c r="D1971" s="480"/>
      <c r="E1971" s="481"/>
      <c r="F1971" s="188"/>
      <c r="G1971" s="189"/>
      <c r="H1971" s="190"/>
      <c r="I1971" s="143">
        <f>F1971*G1971*H1971</f>
        <v>0</v>
      </c>
      <c r="J1971" s="143">
        <f>L1971-I1971</f>
        <v>0</v>
      </c>
      <c r="K1971" s="143"/>
      <c r="L1971" s="172">
        <f>M1971*N1971*O1971</f>
        <v>0</v>
      </c>
      <c r="M1971" s="321"/>
      <c r="N1971" s="322"/>
      <c r="O1971" s="323"/>
    </row>
    <row r="1972" spans="2:15">
      <c r="B1972" s="105" t="s">
        <v>57</v>
      </c>
      <c r="C1972" s="107" t="s">
        <v>13</v>
      </c>
      <c r="D1972" s="478"/>
      <c r="E1972" s="479"/>
      <c r="F1972" s="147"/>
      <c r="G1972" s="148"/>
      <c r="H1972" s="149"/>
      <c r="I1972" s="147">
        <f t="shared" ref="I1972" si="1022">SUM(I1973:I1975)</f>
        <v>0</v>
      </c>
      <c r="J1972" s="147">
        <f>SUM(J1973:J1975)</f>
        <v>0</v>
      </c>
      <c r="K1972" s="147"/>
      <c r="L1972" s="171">
        <f t="shared" ref="L1972" si="1023">SUM(L1973:L1975)</f>
        <v>0</v>
      </c>
      <c r="M1972" s="315"/>
      <c r="N1972" s="316"/>
      <c r="O1972" s="317"/>
    </row>
    <row r="1973" spans="2:15">
      <c r="B1973" s="69"/>
      <c r="C1973" s="70" t="s">
        <v>56</v>
      </c>
      <c r="D1973" s="465"/>
      <c r="E1973" s="466"/>
      <c r="F1973" s="185"/>
      <c r="G1973" s="186"/>
      <c r="H1973" s="187"/>
      <c r="I1973" s="142">
        <f t="shared" ref="I1973:I1975" si="1024">F1973*G1973*H1973</f>
        <v>0</v>
      </c>
      <c r="J1973" s="142">
        <f>L1973-I1973</f>
        <v>0</v>
      </c>
      <c r="K1973" s="142"/>
      <c r="L1973" s="172">
        <f>M1973*N1973*O1973</f>
        <v>0</v>
      </c>
      <c r="M1973" s="318"/>
      <c r="N1973" s="319"/>
      <c r="O1973" s="320"/>
    </row>
    <row r="1974" spans="2:15">
      <c r="B1974" s="69"/>
      <c r="C1974" s="70"/>
      <c r="D1974" s="465"/>
      <c r="E1974" s="466"/>
      <c r="F1974" s="185"/>
      <c r="G1974" s="186"/>
      <c r="H1974" s="187"/>
      <c r="I1974" s="142">
        <f t="shared" si="1024"/>
        <v>0</v>
      </c>
      <c r="J1974" s="142">
        <f>L1974-I1974</f>
        <v>0</v>
      </c>
      <c r="K1974" s="142"/>
      <c r="L1974" s="172">
        <f t="shared" ref="L1974:L1975" si="1025">M1974*N1974*O1974</f>
        <v>0</v>
      </c>
      <c r="M1974" s="318"/>
      <c r="N1974" s="319"/>
      <c r="O1974" s="320"/>
    </row>
    <row r="1975" spans="2:15" ht="14.25" thickBot="1">
      <c r="B1975" s="71"/>
      <c r="C1975" s="72"/>
      <c r="D1975" s="480"/>
      <c r="E1975" s="481"/>
      <c r="F1975" s="191"/>
      <c r="G1975" s="192"/>
      <c r="H1975" s="193"/>
      <c r="I1975" s="143">
        <f t="shared" si="1024"/>
        <v>0</v>
      </c>
      <c r="J1975" s="143">
        <f>L1975-I1975</f>
        <v>0</v>
      </c>
      <c r="K1975" s="143"/>
      <c r="L1975" s="172">
        <f t="shared" si="1025"/>
        <v>0</v>
      </c>
      <c r="M1975" s="324"/>
      <c r="N1975" s="325"/>
      <c r="O1975" s="326"/>
    </row>
    <row r="1976" spans="2:15">
      <c r="B1976" s="105" t="s">
        <v>24</v>
      </c>
      <c r="C1976" s="108" t="s">
        <v>13</v>
      </c>
      <c r="D1976" s="506"/>
      <c r="E1976" s="512"/>
      <c r="F1976" s="151"/>
      <c r="G1976" s="152"/>
      <c r="H1976" s="153"/>
      <c r="I1976" s="151">
        <f>I1977+I1981</f>
        <v>10000000</v>
      </c>
      <c r="J1976" s="151">
        <f>J1977+J1981</f>
        <v>-10000000</v>
      </c>
      <c r="K1976" s="151"/>
      <c r="L1976" s="173">
        <f>L1977+L1981</f>
        <v>0</v>
      </c>
      <c r="M1976" s="327"/>
      <c r="N1976" s="328"/>
      <c r="O1976" s="329"/>
    </row>
    <row r="1977" spans="2:15">
      <c r="B1977" s="73" t="s">
        <v>58</v>
      </c>
      <c r="C1977" s="109" t="s">
        <v>13</v>
      </c>
      <c r="D1977" s="513"/>
      <c r="E1977" s="514"/>
      <c r="F1977" s="154"/>
      <c r="G1977" s="155"/>
      <c r="H1977" s="156"/>
      <c r="I1977" s="154">
        <f t="shared" ref="I1977" si="1026">SUM(I1978:I1980)</f>
        <v>2000000</v>
      </c>
      <c r="J1977" s="154">
        <f>SUM(J1978:J1980)</f>
        <v>-2000000</v>
      </c>
      <c r="K1977" s="154"/>
      <c r="L1977" s="174">
        <f>SUM(L1978:L1980)</f>
        <v>0</v>
      </c>
      <c r="M1977" s="330"/>
      <c r="N1977" s="331"/>
      <c r="O1977" s="332"/>
    </row>
    <row r="1978" spans="2:15">
      <c r="B1978" s="69"/>
      <c r="C1978" s="194" t="s">
        <v>417</v>
      </c>
      <c r="D1978" s="465" t="s">
        <v>83</v>
      </c>
      <c r="E1978" s="466"/>
      <c r="F1978" s="185">
        <v>100000</v>
      </c>
      <c r="G1978" s="186">
        <v>10</v>
      </c>
      <c r="H1978" s="187">
        <v>2</v>
      </c>
      <c r="I1978" s="142">
        <f t="shared" ref="I1978:I1980" si="1027">F1978*G1978*H1978</f>
        <v>2000000</v>
      </c>
      <c r="J1978" s="142">
        <f>L1978-I1978</f>
        <v>-2000000</v>
      </c>
      <c r="K1978" s="142"/>
      <c r="L1978" s="172">
        <f>M1978*N1978*O1978</f>
        <v>0</v>
      </c>
      <c r="M1978" s="318"/>
      <c r="N1978" s="319"/>
      <c r="O1978" s="320"/>
    </row>
    <row r="1979" spans="2:15">
      <c r="B1979" s="69"/>
      <c r="C1979" s="194" t="s">
        <v>59</v>
      </c>
      <c r="D1979" s="465" t="s">
        <v>84</v>
      </c>
      <c r="E1979" s="466"/>
      <c r="F1979" s="185"/>
      <c r="G1979" s="186"/>
      <c r="H1979" s="187"/>
      <c r="I1979" s="142">
        <f t="shared" si="1027"/>
        <v>0</v>
      </c>
      <c r="J1979" s="142">
        <f>L1979-I1979</f>
        <v>0</v>
      </c>
      <c r="K1979" s="142"/>
      <c r="L1979" s="172">
        <f t="shared" ref="L1979:L1980" si="1028">M1979*N1979*O1979</f>
        <v>0</v>
      </c>
      <c r="M1979" s="318"/>
      <c r="N1979" s="319"/>
      <c r="O1979" s="320"/>
    </row>
    <row r="1980" spans="2:15" ht="14.25" thickBot="1">
      <c r="B1980" s="74"/>
      <c r="C1980" s="195" t="s">
        <v>59</v>
      </c>
      <c r="D1980" s="517" t="s">
        <v>85</v>
      </c>
      <c r="E1980" s="518"/>
      <c r="F1980" s="191"/>
      <c r="G1980" s="192"/>
      <c r="H1980" s="193"/>
      <c r="I1980" s="157">
        <f t="shared" si="1027"/>
        <v>0</v>
      </c>
      <c r="J1980" s="157">
        <f>L1980-I1980</f>
        <v>0</v>
      </c>
      <c r="K1980" s="157"/>
      <c r="L1980" s="172">
        <f t="shared" si="1028"/>
        <v>0</v>
      </c>
      <c r="M1980" s="324"/>
      <c r="N1980" s="325"/>
      <c r="O1980" s="326"/>
    </row>
    <row r="1981" spans="2:15">
      <c r="B1981" s="69" t="s">
        <v>60</v>
      </c>
      <c r="C1981" s="110" t="s">
        <v>13</v>
      </c>
      <c r="D1981" s="513"/>
      <c r="E1981" s="514"/>
      <c r="F1981" s="158"/>
      <c r="G1981" s="159"/>
      <c r="H1981" s="160"/>
      <c r="I1981" s="161">
        <f t="shared" ref="I1981" si="1029">SUM(I1982:I1984)</f>
        <v>8000000</v>
      </c>
      <c r="J1981" s="161">
        <f>SUM(J1982:J1984)</f>
        <v>-8000000</v>
      </c>
      <c r="K1981" s="161"/>
      <c r="L1981" s="175">
        <f>SUM(L1982:L1984)</f>
        <v>0</v>
      </c>
      <c r="M1981" s="330"/>
      <c r="N1981" s="331"/>
      <c r="O1981" s="332"/>
    </row>
    <row r="1982" spans="2:15">
      <c r="B1982" s="69"/>
      <c r="C1982" s="194" t="s">
        <v>418</v>
      </c>
      <c r="D1982" s="465" t="s">
        <v>83</v>
      </c>
      <c r="E1982" s="466"/>
      <c r="F1982" s="185">
        <v>200000</v>
      </c>
      <c r="G1982" s="186">
        <v>20</v>
      </c>
      <c r="H1982" s="187">
        <v>2</v>
      </c>
      <c r="I1982" s="142">
        <f t="shared" ref="I1982:I1984" si="1030">F1982*G1982*H1982</f>
        <v>8000000</v>
      </c>
      <c r="J1982" s="142">
        <f>L1982-I1982</f>
        <v>-8000000</v>
      </c>
      <c r="K1982" s="142"/>
      <c r="L1982" s="172">
        <f>M1982*N1982*O1982</f>
        <v>0</v>
      </c>
      <c r="M1982" s="318"/>
      <c r="N1982" s="319">
        <f>G1955</f>
        <v>15</v>
      </c>
      <c r="O1982" s="320">
        <f>I1955</f>
        <v>1</v>
      </c>
    </row>
    <row r="1983" spans="2:15">
      <c r="B1983" s="69"/>
      <c r="C1983" s="194" t="s">
        <v>59</v>
      </c>
      <c r="D1983" s="465" t="s">
        <v>84</v>
      </c>
      <c r="E1983" s="466"/>
      <c r="F1983" s="185"/>
      <c r="G1983" s="186"/>
      <c r="H1983" s="187"/>
      <c r="I1983" s="142">
        <f t="shared" si="1030"/>
        <v>0</v>
      </c>
      <c r="J1983" s="142"/>
      <c r="K1983" s="142"/>
      <c r="L1983" s="172">
        <f t="shared" ref="L1983:L1984" si="1031">M1983*N1983*O1983</f>
        <v>0</v>
      </c>
      <c r="M1983" s="318"/>
      <c r="N1983" s="319">
        <f>G1955</f>
        <v>15</v>
      </c>
      <c r="O1983" s="320">
        <f>I1955</f>
        <v>1</v>
      </c>
    </row>
    <row r="1984" spans="2:15" ht="14.25" thickBot="1">
      <c r="B1984" s="71"/>
      <c r="C1984" s="196" t="s">
        <v>59</v>
      </c>
      <c r="D1984" s="517" t="s">
        <v>85</v>
      </c>
      <c r="E1984" s="518"/>
      <c r="F1984" s="185"/>
      <c r="G1984" s="186"/>
      <c r="H1984" s="187"/>
      <c r="I1984" s="143">
        <f t="shared" si="1030"/>
        <v>0</v>
      </c>
      <c r="J1984" s="143">
        <f>L1984-I1984</f>
        <v>0</v>
      </c>
      <c r="K1984" s="143"/>
      <c r="L1984" s="172">
        <f t="shared" si="1031"/>
        <v>0</v>
      </c>
      <c r="M1984" s="318"/>
      <c r="N1984" s="319"/>
      <c r="O1984" s="320"/>
    </row>
    <row r="1985" spans="2:15">
      <c r="B1985" s="105" t="s">
        <v>61</v>
      </c>
      <c r="C1985" s="108" t="s">
        <v>13</v>
      </c>
      <c r="D1985" s="493"/>
      <c r="E1985" s="494"/>
      <c r="F1985" s="151"/>
      <c r="G1985" s="152"/>
      <c r="H1985" s="153"/>
      <c r="I1985" s="151">
        <f>I1986+I1990</f>
        <v>160000</v>
      </c>
      <c r="J1985" s="151">
        <f>J1986+J1990</f>
        <v>-160000</v>
      </c>
      <c r="K1985" s="151"/>
      <c r="L1985" s="173">
        <f>L1986+L1990</f>
        <v>0</v>
      </c>
      <c r="M1985" s="327"/>
      <c r="N1985" s="328"/>
      <c r="O1985" s="329"/>
    </row>
    <row r="1986" spans="2:15">
      <c r="B1986" s="130" t="s">
        <v>25</v>
      </c>
      <c r="C1986" s="131" t="s">
        <v>13</v>
      </c>
      <c r="D1986" s="489"/>
      <c r="E1986" s="490"/>
      <c r="F1986" s="162"/>
      <c r="G1986" s="163"/>
      <c r="H1986" s="164"/>
      <c r="I1986" s="162">
        <f>SUM(I1987:I1989)</f>
        <v>160000</v>
      </c>
      <c r="J1986" s="162">
        <f>SUM(J1987:J1989)</f>
        <v>-160000</v>
      </c>
      <c r="K1986" s="162"/>
      <c r="L1986" s="176">
        <f>SUM(L1987:L1989)</f>
        <v>0</v>
      </c>
      <c r="M1986" s="333"/>
      <c r="N1986" s="334"/>
      <c r="O1986" s="335"/>
    </row>
    <row r="1987" spans="2:15">
      <c r="B1987" s="69"/>
      <c r="C1987" s="214" t="s">
        <v>417</v>
      </c>
      <c r="D1987" s="487"/>
      <c r="E1987" s="488"/>
      <c r="F1987" s="197">
        <v>80000</v>
      </c>
      <c r="G1987" s="198">
        <v>1</v>
      </c>
      <c r="H1987" s="199">
        <v>2</v>
      </c>
      <c r="I1987" s="165">
        <f t="shared" ref="I1987:I1989" si="1032">F1987*G1987*H1987</f>
        <v>160000</v>
      </c>
      <c r="J1987" s="165">
        <f>L1987-I1987</f>
        <v>-160000</v>
      </c>
      <c r="K1987" s="165"/>
      <c r="L1987" s="177">
        <f>M1987*N1987*O1987</f>
        <v>0</v>
      </c>
      <c r="M1987" s="336"/>
      <c r="N1987" s="337"/>
      <c r="O1987" s="338"/>
    </row>
    <row r="1988" spans="2:15">
      <c r="B1988" s="69"/>
      <c r="C1988" s="212"/>
      <c r="D1988" s="465"/>
      <c r="E1988" s="484"/>
      <c r="F1988" s="185"/>
      <c r="G1988" s="186"/>
      <c r="H1988" s="187"/>
      <c r="I1988" s="142">
        <f t="shared" si="1032"/>
        <v>0</v>
      </c>
      <c r="J1988" s="142">
        <f>L1988-I1988</f>
        <v>0</v>
      </c>
      <c r="K1988" s="142"/>
      <c r="L1988" s="177">
        <f t="shared" ref="L1988:L1989" si="1033">M1988*N1988*O1988</f>
        <v>0</v>
      </c>
      <c r="M1988" s="318"/>
      <c r="N1988" s="319"/>
      <c r="O1988" s="320"/>
    </row>
    <row r="1989" spans="2:15">
      <c r="B1989" s="69"/>
      <c r="C1989" s="213"/>
      <c r="D1989" s="491"/>
      <c r="E1989" s="492"/>
      <c r="F1989" s="191"/>
      <c r="G1989" s="192"/>
      <c r="H1989" s="193"/>
      <c r="I1989" s="150">
        <f t="shared" si="1032"/>
        <v>0</v>
      </c>
      <c r="J1989" s="150">
        <f>L1989-I1989</f>
        <v>0</v>
      </c>
      <c r="K1989" s="150"/>
      <c r="L1989" s="177">
        <f t="shared" si="1033"/>
        <v>0</v>
      </c>
      <c r="M1989" s="324"/>
      <c r="N1989" s="325"/>
      <c r="O1989" s="326"/>
    </row>
    <row r="1990" spans="2:15">
      <c r="B1990" s="130" t="s">
        <v>62</v>
      </c>
      <c r="C1990" s="131" t="s">
        <v>13</v>
      </c>
      <c r="D1990" s="489"/>
      <c r="E1990" s="490"/>
      <c r="F1990" s="162"/>
      <c r="G1990" s="163"/>
      <c r="H1990" s="164"/>
      <c r="I1990" s="162">
        <f>SUM(I1991:I1993)</f>
        <v>0</v>
      </c>
      <c r="J1990" s="162">
        <f>SUM(J1991:J1993)</f>
        <v>0</v>
      </c>
      <c r="K1990" s="162"/>
      <c r="L1990" s="176">
        <f>SUM(L1991:L1993)</f>
        <v>0</v>
      </c>
      <c r="M1990" s="333"/>
      <c r="N1990" s="334"/>
      <c r="O1990" s="335"/>
    </row>
    <row r="1991" spans="2:15">
      <c r="B1991" s="69"/>
      <c r="C1991" s="200"/>
      <c r="D1991" s="487"/>
      <c r="E1991" s="488"/>
      <c r="F1991" s="197"/>
      <c r="G1991" s="198"/>
      <c r="H1991" s="199">
        <v>2</v>
      </c>
      <c r="I1991" s="165">
        <f>F1991*G1991*H1991</f>
        <v>0</v>
      </c>
      <c r="J1991" s="165">
        <f>L1991-I1991</f>
        <v>0</v>
      </c>
      <c r="K1991" s="165"/>
      <c r="L1991" s="177">
        <f>M1991*N1991*O1991</f>
        <v>0</v>
      </c>
      <c r="M1991" s="336"/>
      <c r="N1991" s="337"/>
      <c r="O1991" s="338"/>
    </row>
    <row r="1992" spans="2:15">
      <c r="B1992" s="69"/>
      <c r="C1992" s="201"/>
      <c r="D1992" s="465"/>
      <c r="E1992" s="484"/>
      <c r="F1992" s="185"/>
      <c r="G1992" s="186"/>
      <c r="H1992" s="187"/>
      <c r="I1992" s="142">
        <f t="shared" ref="I1992:I1993" si="1034">F1992*G1992*H1992</f>
        <v>0</v>
      </c>
      <c r="J1992" s="142">
        <f>L1992-I1992</f>
        <v>0</v>
      </c>
      <c r="K1992" s="142"/>
      <c r="L1992" s="177">
        <f t="shared" ref="L1992:L1993" si="1035">M1992*N1992*O1992</f>
        <v>0</v>
      </c>
      <c r="M1992" s="318"/>
      <c r="N1992" s="319"/>
      <c r="O1992" s="320"/>
    </row>
    <row r="1993" spans="2:15" ht="14.25" thickBot="1">
      <c r="B1993" s="71"/>
      <c r="C1993" s="202"/>
      <c r="D1993" s="480"/>
      <c r="E1993" s="485"/>
      <c r="F1993" s="188"/>
      <c r="G1993" s="189"/>
      <c r="H1993" s="190"/>
      <c r="I1993" s="143">
        <f t="shared" si="1034"/>
        <v>0</v>
      </c>
      <c r="J1993" s="143">
        <f>L1993-I1993</f>
        <v>0</v>
      </c>
      <c r="K1993" s="143"/>
      <c r="L1993" s="177">
        <f t="shared" si="1035"/>
        <v>0</v>
      </c>
      <c r="M1993" s="321"/>
      <c r="N1993" s="322"/>
      <c r="O1993" s="323"/>
    </row>
    <row r="1994" spans="2:15" ht="30.75" customHeight="1" thickBot="1">
      <c r="B1994" s="283" t="s">
        <v>504</v>
      </c>
      <c r="C1994" s="107" t="s">
        <v>13</v>
      </c>
      <c r="D1994" s="508" t="s">
        <v>26</v>
      </c>
      <c r="E1994" s="509"/>
      <c r="F1994" s="208">
        <v>9000</v>
      </c>
      <c r="G1994" s="209">
        <v>20</v>
      </c>
      <c r="H1994" s="210">
        <v>2</v>
      </c>
      <c r="I1994" s="147">
        <f>F1994*G1994*H1994</f>
        <v>360000</v>
      </c>
      <c r="J1994" s="147">
        <f>L1994-I1994</f>
        <v>-360000</v>
      </c>
      <c r="K1994" s="147"/>
      <c r="L1994" s="171">
        <f>M1994*N1994*O1994</f>
        <v>0</v>
      </c>
      <c r="M1994" s="339"/>
      <c r="N1994" s="340">
        <f>H1955</f>
        <v>20</v>
      </c>
      <c r="O1994" s="341">
        <f>I1955</f>
        <v>1</v>
      </c>
    </row>
    <row r="1995" spans="2:15">
      <c r="B1995" s="129" t="s">
        <v>28</v>
      </c>
      <c r="C1995" s="106" t="s">
        <v>13</v>
      </c>
      <c r="D1995" s="506"/>
      <c r="E1995" s="507"/>
      <c r="F1995" s="144"/>
      <c r="G1995" s="145"/>
      <c r="H1995" s="146"/>
      <c r="I1995" s="144">
        <f t="shared" ref="I1995" si="1036">SUM(I1996:I1998)</f>
        <v>2400000</v>
      </c>
      <c r="J1995" s="144">
        <f>SUM(J1996:J1998)</f>
        <v>-2400000</v>
      </c>
      <c r="K1995" s="144"/>
      <c r="L1995" s="170">
        <f t="shared" ref="L1995" si="1037">SUM(L1996:L1998)</f>
        <v>0</v>
      </c>
      <c r="M1995" s="342"/>
      <c r="N1995" s="343"/>
      <c r="O1995" s="344"/>
    </row>
    <row r="1996" spans="2:15">
      <c r="B1996" s="69"/>
      <c r="C1996" s="200"/>
      <c r="D1996" s="487"/>
      <c r="E1996" s="488"/>
      <c r="F1996" s="197">
        <v>60000</v>
      </c>
      <c r="G1996" s="198">
        <v>20</v>
      </c>
      <c r="H1996" s="199">
        <v>2</v>
      </c>
      <c r="I1996" s="165">
        <f t="shared" ref="I1996:I1997" si="1038">F1996*G1996*H1996</f>
        <v>2400000</v>
      </c>
      <c r="J1996" s="165">
        <f>L1996-I1996</f>
        <v>-2400000</v>
      </c>
      <c r="K1996" s="165"/>
      <c r="L1996" s="177">
        <f>M1996*N1996*O1996</f>
        <v>0</v>
      </c>
      <c r="M1996" s="336"/>
      <c r="N1996" s="337"/>
      <c r="O1996" s="338"/>
    </row>
    <row r="1997" spans="2:15">
      <c r="B1997" s="69"/>
      <c r="C1997" s="201"/>
      <c r="D1997" s="465"/>
      <c r="E1997" s="484"/>
      <c r="F1997" s="185"/>
      <c r="G1997" s="186"/>
      <c r="H1997" s="187"/>
      <c r="I1997" s="142">
        <f t="shared" si="1038"/>
        <v>0</v>
      </c>
      <c r="J1997" s="142">
        <f>L1997-I1997</f>
        <v>0</v>
      </c>
      <c r="K1997" s="142"/>
      <c r="L1997" s="177">
        <f t="shared" ref="L1997:L1998" si="1039">M1997*N1997*O1997</f>
        <v>0</v>
      </c>
      <c r="M1997" s="318"/>
      <c r="N1997" s="319"/>
      <c r="O1997" s="320"/>
    </row>
    <row r="1998" spans="2:15" ht="14.25" thickBot="1">
      <c r="B1998" s="71"/>
      <c r="C1998" s="202"/>
      <c r="D1998" s="480"/>
      <c r="E1998" s="485"/>
      <c r="F1998" s="188"/>
      <c r="G1998" s="189"/>
      <c r="H1998" s="190"/>
      <c r="I1998" s="143">
        <f>F1998*G1998*H1998</f>
        <v>0</v>
      </c>
      <c r="J1998" s="143">
        <f>L1998-I1998</f>
        <v>0</v>
      </c>
      <c r="K1998" s="143"/>
      <c r="L1998" s="177">
        <f t="shared" si="1039"/>
        <v>0</v>
      </c>
      <c r="M1998" s="321"/>
      <c r="N1998" s="322"/>
      <c r="O1998" s="323"/>
    </row>
    <row r="1999" spans="2:15">
      <c r="B1999" s="105" t="s">
        <v>29</v>
      </c>
      <c r="C1999" s="107" t="s">
        <v>13</v>
      </c>
      <c r="D1999" s="478" t="s">
        <v>29</v>
      </c>
      <c r="E1999" s="486"/>
      <c r="F1999" s="147"/>
      <c r="G1999" s="148"/>
      <c r="H1999" s="149"/>
      <c r="I1999" s="147">
        <f t="shared" ref="I1999" si="1040">SUM(I2000:I2002)</f>
        <v>800000</v>
      </c>
      <c r="J1999" s="147">
        <f>SUM(J2000:J2002)</f>
        <v>-800000</v>
      </c>
      <c r="K1999" s="147"/>
      <c r="L1999" s="171">
        <f t="shared" ref="L1999" si="1041">SUM(L2000:L2002)</f>
        <v>0</v>
      </c>
      <c r="M1999" s="315"/>
      <c r="N1999" s="316"/>
      <c r="O1999" s="317">
        <f>I1955</f>
        <v>1</v>
      </c>
    </row>
    <row r="2000" spans="2:15">
      <c r="B2000" s="69"/>
      <c r="C2000" s="70" t="s">
        <v>63</v>
      </c>
      <c r="D2000" s="465"/>
      <c r="E2000" s="484"/>
      <c r="F2000" s="185">
        <v>20000</v>
      </c>
      <c r="G2000" s="186">
        <v>20</v>
      </c>
      <c r="H2000" s="187">
        <v>2</v>
      </c>
      <c r="I2000" s="142">
        <f t="shared" ref="I2000:I2002" si="1042">F2000*G2000*H2000</f>
        <v>800000</v>
      </c>
      <c r="J2000" s="142">
        <f>L2000-I2000</f>
        <v>-800000</v>
      </c>
      <c r="K2000" s="142"/>
      <c r="L2000" s="172">
        <f>M2000*N2000*O2000</f>
        <v>0</v>
      </c>
      <c r="M2000" s="318"/>
      <c r="N2000" s="319">
        <f>H1955</f>
        <v>20</v>
      </c>
      <c r="O2000" s="320">
        <f>I1955</f>
        <v>1</v>
      </c>
    </row>
    <row r="2001" spans="1:15">
      <c r="B2001" s="69"/>
      <c r="C2001" s="70" t="s">
        <v>64</v>
      </c>
      <c r="D2001" s="465"/>
      <c r="E2001" s="484"/>
      <c r="F2001" s="185"/>
      <c r="G2001" s="186"/>
      <c r="H2001" s="187"/>
      <c r="I2001" s="142">
        <f t="shared" si="1042"/>
        <v>0</v>
      </c>
      <c r="J2001" s="142">
        <f>L2001-I2001</f>
        <v>0</v>
      </c>
      <c r="K2001" s="142"/>
      <c r="L2001" s="172">
        <f t="shared" ref="L2001:L2002" si="1043">M2001*N2001*O2001</f>
        <v>0</v>
      </c>
      <c r="M2001" s="318"/>
      <c r="N2001" s="319"/>
      <c r="O2001" s="320"/>
    </row>
    <row r="2002" spans="1:15" ht="14.25" thickBot="1">
      <c r="B2002" s="71"/>
      <c r="C2002" s="72"/>
      <c r="D2002" s="480"/>
      <c r="E2002" s="485"/>
      <c r="F2002" s="188"/>
      <c r="G2002" s="189"/>
      <c r="H2002" s="190"/>
      <c r="I2002" s="143">
        <f t="shared" si="1042"/>
        <v>0</v>
      </c>
      <c r="J2002" s="143">
        <f>L2002-I2002</f>
        <v>0</v>
      </c>
      <c r="K2002" s="143"/>
      <c r="L2002" s="172">
        <f t="shared" si="1043"/>
        <v>0</v>
      </c>
      <c r="M2002" s="321"/>
      <c r="N2002" s="322"/>
      <c r="O2002" s="323"/>
    </row>
    <row r="2003" spans="1:15">
      <c r="B2003" s="129" t="s">
        <v>65</v>
      </c>
      <c r="C2003" s="106" t="s">
        <v>13</v>
      </c>
      <c r="D2003" s="506"/>
      <c r="E2003" s="507"/>
      <c r="F2003" s="144"/>
      <c r="G2003" s="145"/>
      <c r="H2003" s="146"/>
      <c r="I2003" s="144">
        <f t="shared" ref="I2003" si="1044">SUM(I2004:I2006)</f>
        <v>120000</v>
      </c>
      <c r="J2003" s="144">
        <f>SUM(J2004:J2006)</f>
        <v>-120000</v>
      </c>
      <c r="K2003" s="144"/>
      <c r="L2003" s="170">
        <f t="shared" ref="L2003" si="1045">SUM(L2004:L2006)</f>
        <v>0</v>
      </c>
      <c r="M2003" s="342"/>
      <c r="N2003" s="343"/>
      <c r="O2003" s="344"/>
    </row>
    <row r="2004" spans="1:15">
      <c r="B2004" s="69"/>
      <c r="C2004" s="211" t="s">
        <v>416</v>
      </c>
      <c r="D2004" s="487"/>
      <c r="E2004" s="488"/>
      <c r="F2004" s="197">
        <v>3000</v>
      </c>
      <c r="G2004" s="198">
        <v>20</v>
      </c>
      <c r="H2004" s="199">
        <v>2</v>
      </c>
      <c r="I2004" s="165">
        <f t="shared" ref="I2004:I2006" si="1046">F2004*G2004*H2004</f>
        <v>120000</v>
      </c>
      <c r="J2004" s="165">
        <f>L2004-I2004</f>
        <v>-120000</v>
      </c>
      <c r="K2004" s="165"/>
      <c r="L2004" s="177">
        <f>M2004*N2004*O2004</f>
        <v>0</v>
      </c>
      <c r="M2004" s="336"/>
      <c r="N2004" s="337">
        <f>H1955</f>
        <v>20</v>
      </c>
      <c r="O2004" s="338">
        <f>I1955</f>
        <v>1</v>
      </c>
    </row>
    <row r="2005" spans="1:15">
      <c r="B2005" s="69"/>
      <c r="C2005" s="70" t="s">
        <v>34</v>
      </c>
      <c r="D2005" s="465"/>
      <c r="E2005" s="484"/>
      <c r="F2005" s="185"/>
      <c r="G2005" s="186"/>
      <c r="H2005" s="187"/>
      <c r="I2005" s="142">
        <f t="shared" si="1046"/>
        <v>0</v>
      </c>
      <c r="J2005" s="142">
        <f>L2005-I2005</f>
        <v>0</v>
      </c>
      <c r="K2005" s="142"/>
      <c r="L2005" s="177">
        <f t="shared" ref="L2005:L2006" si="1047">M2005*N2005*O2005</f>
        <v>0</v>
      </c>
      <c r="M2005" s="336"/>
      <c r="N2005" s="319">
        <f>H1955</f>
        <v>20</v>
      </c>
      <c r="O2005" s="320">
        <f>I1955</f>
        <v>1</v>
      </c>
    </row>
    <row r="2006" spans="1:15" ht="14.25" thickBot="1">
      <c r="B2006" s="71"/>
      <c r="C2006" s="72"/>
      <c r="D2006" s="480"/>
      <c r="E2006" s="485"/>
      <c r="F2006" s="188"/>
      <c r="G2006" s="189"/>
      <c r="H2006" s="190"/>
      <c r="I2006" s="143">
        <f t="shared" si="1046"/>
        <v>0</v>
      </c>
      <c r="J2006" s="143">
        <f>L2006-I2006</f>
        <v>0</v>
      </c>
      <c r="K2006" s="143"/>
      <c r="L2006" s="177">
        <f t="shared" si="1047"/>
        <v>0</v>
      </c>
      <c r="M2006" s="321"/>
      <c r="N2006" s="322"/>
      <c r="O2006" s="323"/>
    </row>
    <row r="2007" spans="1:15">
      <c r="B2007" s="105" t="s">
        <v>66</v>
      </c>
      <c r="C2007" s="107" t="s">
        <v>13</v>
      </c>
      <c r="D2007" s="482">
        <f>I2007/(I1968+I1969+I1972+I1976+I1985+I1994+I1995+I1999+I2003)</f>
        <v>7.9071967568976595E-2</v>
      </c>
      <c r="E2007" s="483"/>
      <c r="F2007" s="147"/>
      <c r="G2007" s="148"/>
      <c r="H2007" s="149"/>
      <c r="I2007" s="147">
        <f t="shared" ref="I2007" si="1048">SUM(I2008:I2010)</f>
        <v>1126000</v>
      </c>
      <c r="J2007" s="147">
        <f>SUM(J2008:J2010)</f>
        <v>-1126000</v>
      </c>
      <c r="K2007" s="147"/>
      <c r="L2007" s="171">
        <f t="shared" ref="L2007" si="1049">SUM(L2008:L2010)</f>
        <v>0</v>
      </c>
      <c r="M2007" s="315"/>
      <c r="N2007" s="316"/>
      <c r="O2007" s="317"/>
    </row>
    <row r="2008" spans="1:15" ht="16.5" customHeight="1">
      <c r="B2008" s="496" t="s">
        <v>79</v>
      </c>
      <c r="C2008" s="70" t="s">
        <v>27</v>
      </c>
      <c r="D2008" s="465"/>
      <c r="E2008" s="484"/>
      <c r="F2008" s="185">
        <v>33000</v>
      </c>
      <c r="G2008" s="186">
        <v>1</v>
      </c>
      <c r="H2008" s="187">
        <v>2</v>
      </c>
      <c r="I2008" s="142">
        <f t="shared" ref="I2008:I2010" si="1050">F2008*G2008*H2008</f>
        <v>66000</v>
      </c>
      <c r="J2008" s="142">
        <f>L2008-I2008</f>
        <v>-66000</v>
      </c>
      <c r="K2008" s="142"/>
      <c r="L2008" s="172">
        <f>M2008*N2008*O2008</f>
        <v>0</v>
      </c>
      <c r="M2008" s="318"/>
      <c r="N2008" s="319">
        <f>H1955</f>
        <v>20</v>
      </c>
      <c r="O2008" s="320">
        <f>I1955</f>
        <v>1</v>
      </c>
    </row>
    <row r="2009" spans="1:15">
      <c r="B2009" s="496"/>
      <c r="C2009" s="70" t="s">
        <v>30</v>
      </c>
      <c r="D2009" s="465"/>
      <c r="E2009" s="484"/>
      <c r="F2009" s="185">
        <v>30000</v>
      </c>
      <c r="G2009" s="186">
        <v>1</v>
      </c>
      <c r="H2009" s="187">
        <v>2</v>
      </c>
      <c r="I2009" s="142">
        <f t="shared" si="1050"/>
        <v>60000</v>
      </c>
      <c r="J2009" s="142">
        <f>L2009-I2009</f>
        <v>-60000</v>
      </c>
      <c r="K2009" s="142"/>
      <c r="L2009" s="172">
        <f t="shared" ref="L2009:L2010" si="1051">M2009*N2009*O2009</f>
        <v>0</v>
      </c>
      <c r="M2009" s="318"/>
      <c r="N2009" s="319">
        <f>H1955</f>
        <v>20</v>
      </c>
      <c r="O2009" s="320">
        <f>I1955</f>
        <v>1</v>
      </c>
    </row>
    <row r="2010" spans="1:15" ht="19.5" customHeight="1" thickBot="1">
      <c r="B2010" s="497"/>
      <c r="C2010" s="72" t="s">
        <v>33</v>
      </c>
      <c r="D2010" s="480"/>
      <c r="E2010" s="485"/>
      <c r="F2010" s="188">
        <v>500000</v>
      </c>
      <c r="G2010" s="189">
        <v>1</v>
      </c>
      <c r="H2010" s="190">
        <v>2</v>
      </c>
      <c r="I2010" s="143">
        <f t="shared" si="1050"/>
        <v>1000000</v>
      </c>
      <c r="J2010" s="143">
        <f>L2010-I2010</f>
        <v>-1000000</v>
      </c>
      <c r="K2010" s="143"/>
      <c r="L2010" s="172">
        <f t="shared" si="1051"/>
        <v>0</v>
      </c>
      <c r="M2010" s="321"/>
      <c r="N2010" s="322"/>
      <c r="O2010" s="323"/>
    </row>
    <row r="2011" spans="1:15" ht="18" customHeight="1">
      <c r="B2011" s="124" t="s">
        <v>412</v>
      </c>
      <c r="C2011" s="125" t="s">
        <v>23</v>
      </c>
      <c r="D2011" s="510"/>
      <c r="E2011" s="511"/>
      <c r="F2011" s="126"/>
      <c r="G2011" s="127"/>
      <c r="H2011" s="128"/>
      <c r="I2011" s="126">
        <f>SUM(I2012:I2015)</f>
        <v>200000</v>
      </c>
      <c r="J2011" s="126">
        <f>SUM(J2012:J2015)</f>
        <v>-200000</v>
      </c>
      <c r="K2011" s="126"/>
      <c r="L2011" s="178">
        <f>SUM(L2012:L2015)</f>
        <v>0</v>
      </c>
      <c r="M2011" s="345"/>
      <c r="N2011" s="346"/>
      <c r="O2011" s="347"/>
    </row>
    <row r="2012" spans="1:15">
      <c r="A2012" t="str">
        <f>B1955&amp;"식비"</f>
        <v>31식비</v>
      </c>
      <c r="B2012" s="111"/>
      <c r="C2012" s="110" t="s">
        <v>67</v>
      </c>
      <c r="D2012" s="487"/>
      <c r="E2012" s="488"/>
      <c r="F2012" s="197">
        <v>5000</v>
      </c>
      <c r="G2012" s="198">
        <v>20</v>
      </c>
      <c r="H2012" s="199">
        <v>2</v>
      </c>
      <c r="I2012" s="161">
        <f t="shared" ref="I2012:I2015" si="1052">F2012*G2012*H2012</f>
        <v>200000</v>
      </c>
      <c r="J2012" s="161">
        <f>L2012-I2012</f>
        <v>-200000</v>
      </c>
      <c r="K2012" s="161"/>
      <c r="L2012" s="175">
        <f>M2012*N2012*O2012</f>
        <v>0</v>
      </c>
      <c r="M2012" s="336"/>
      <c r="N2012" s="337">
        <f>H1955</f>
        <v>20</v>
      </c>
      <c r="O2012" s="338">
        <f>I1955</f>
        <v>1</v>
      </c>
    </row>
    <row r="2013" spans="1:15">
      <c r="A2013" t="str">
        <f>B1955&amp;"숙박비"</f>
        <v>31숙박비</v>
      </c>
      <c r="B2013" s="111"/>
      <c r="C2013" s="112" t="s">
        <v>80</v>
      </c>
      <c r="D2013" s="465"/>
      <c r="E2013" s="484"/>
      <c r="F2013" s="191"/>
      <c r="G2013" s="192"/>
      <c r="H2013" s="193"/>
      <c r="I2013" s="166">
        <f t="shared" si="1052"/>
        <v>0</v>
      </c>
      <c r="J2013" s="166">
        <f>L2013-I2013</f>
        <v>0</v>
      </c>
      <c r="K2013" s="166"/>
      <c r="L2013" s="175">
        <f t="shared" ref="L2013:L2015" si="1053">M2013*N2013*O2013</f>
        <v>0</v>
      </c>
      <c r="M2013" s="324"/>
      <c r="N2013" s="325"/>
      <c r="O2013" s="326"/>
    </row>
    <row r="2014" spans="1:15">
      <c r="A2014" t="str">
        <f>B1955&amp;"수당"</f>
        <v>31수당</v>
      </c>
      <c r="B2014" s="111"/>
      <c r="C2014" s="112" t="s">
        <v>20</v>
      </c>
      <c r="D2014" s="203"/>
      <c r="E2014" s="204"/>
      <c r="F2014" s="191"/>
      <c r="G2014" s="192"/>
      <c r="H2014" s="193"/>
      <c r="I2014" s="166">
        <f t="shared" si="1052"/>
        <v>0</v>
      </c>
      <c r="J2014" s="166">
        <f>L2014-I2014</f>
        <v>0</v>
      </c>
      <c r="K2014" s="166"/>
      <c r="L2014" s="175">
        <f t="shared" si="1053"/>
        <v>0</v>
      </c>
      <c r="M2014" s="324"/>
      <c r="N2014" s="325"/>
      <c r="O2014" s="326"/>
    </row>
    <row r="2015" spans="1:15" ht="14.25" thickBot="1">
      <c r="A2015" t="str">
        <f>B1955&amp;"임금"</f>
        <v>31임금</v>
      </c>
      <c r="B2015" s="113"/>
      <c r="C2015" s="114" t="s">
        <v>81</v>
      </c>
      <c r="D2015" s="480"/>
      <c r="E2015" s="485"/>
      <c r="F2015" s="188"/>
      <c r="G2015" s="189"/>
      <c r="H2015" s="190"/>
      <c r="I2015" s="167">
        <f t="shared" si="1052"/>
        <v>0</v>
      </c>
      <c r="J2015" s="167">
        <f>L2015-I2015</f>
        <v>0</v>
      </c>
      <c r="K2015" s="167"/>
      <c r="L2015" s="179">
        <f t="shared" si="1053"/>
        <v>0</v>
      </c>
      <c r="M2015" s="321"/>
      <c r="N2015" s="322">
        <f>H1955</f>
        <v>20</v>
      </c>
      <c r="O2015" s="323">
        <f>I1955</f>
        <v>1</v>
      </c>
    </row>
    <row r="2016" spans="1:15" ht="38.1" customHeight="1">
      <c r="B2016" s="362" t="s">
        <v>533</v>
      </c>
      <c r="C2016" s="363" t="s">
        <v>532</v>
      </c>
      <c r="D2016" s="362"/>
      <c r="E2016" s="362" t="s">
        <v>529</v>
      </c>
      <c r="F2016" s="362"/>
      <c r="G2016" s="362" t="s">
        <v>528</v>
      </c>
      <c r="H2016" s="362"/>
      <c r="I2016" s="362" t="s">
        <v>534</v>
      </c>
      <c r="J2016" s="362"/>
      <c r="K2016" s="362" t="s">
        <v>535</v>
      </c>
      <c r="L2016" s="362"/>
    </row>
    <row r="2017" spans="2:12" ht="38.1" customHeight="1">
      <c r="B2017" s="362" t="s">
        <v>533</v>
      </c>
      <c r="C2017" s="363" t="s">
        <v>532</v>
      </c>
      <c r="D2017" s="362"/>
      <c r="E2017" s="362" t="s">
        <v>529</v>
      </c>
      <c r="F2017" s="362"/>
      <c r="G2017" s="362" t="s">
        <v>528</v>
      </c>
      <c r="H2017" s="362"/>
      <c r="I2017" s="362" t="s">
        <v>534</v>
      </c>
      <c r="J2017" s="362"/>
      <c r="K2017" s="362" t="s">
        <v>535</v>
      </c>
      <c r="L2017" s="362"/>
    </row>
    <row r="2018" spans="2:12" ht="38.1" customHeight="1">
      <c r="B2018" s="362" t="s">
        <v>533</v>
      </c>
      <c r="C2018" s="363" t="s">
        <v>532</v>
      </c>
      <c r="D2018" s="362"/>
      <c r="E2018" s="362"/>
      <c r="F2018" s="362"/>
      <c r="G2018" s="362"/>
      <c r="H2018" s="362"/>
      <c r="I2018" s="362"/>
      <c r="J2018" s="362"/>
      <c r="K2018" s="362"/>
    </row>
  </sheetData>
  <mergeCells count="2017">
    <mergeCell ref="D2012:E2012"/>
    <mergeCell ref="D2013:E2013"/>
    <mergeCell ref="D2015:E2015"/>
    <mergeCell ref="A1:L1"/>
    <mergeCell ref="B2008:B2010"/>
    <mergeCell ref="D2008:E2008"/>
    <mergeCell ref="D2009:E2009"/>
    <mergeCell ref="D2010:E2010"/>
    <mergeCell ref="D2011:E2011"/>
    <mergeCell ref="D2003:E2003"/>
    <mergeCell ref="D2004:E2004"/>
    <mergeCell ref="D2005:E2005"/>
    <mergeCell ref="D2006:E2006"/>
    <mergeCell ref="D2007:E2007"/>
    <mergeCell ref="D1998:E1998"/>
    <mergeCell ref="D1999:E1999"/>
    <mergeCell ref="D2000:E2000"/>
    <mergeCell ref="D2001:E2001"/>
    <mergeCell ref="D2002:E2002"/>
    <mergeCell ref="D1993:E1993"/>
    <mergeCell ref="D1994:E1994"/>
    <mergeCell ref="D1995:E1995"/>
    <mergeCell ref="D1996:E1996"/>
    <mergeCell ref="D1997:E1997"/>
    <mergeCell ref="D1988:E1988"/>
    <mergeCell ref="D1989:E1989"/>
    <mergeCell ref="D1990:E1990"/>
    <mergeCell ref="D1991:E1991"/>
    <mergeCell ref="D1992:E1992"/>
    <mergeCell ref="D1983:E1983"/>
    <mergeCell ref="D1984:E1984"/>
    <mergeCell ref="D1985:E1985"/>
    <mergeCell ref="D1986:E1986"/>
    <mergeCell ref="D1987:E1987"/>
    <mergeCell ref="D1978:E1978"/>
    <mergeCell ref="D1979:E1979"/>
    <mergeCell ref="D1980:E1980"/>
    <mergeCell ref="D1981:E1981"/>
    <mergeCell ref="D1982:E1982"/>
    <mergeCell ref="D1973:E1973"/>
    <mergeCell ref="D1974:E1974"/>
    <mergeCell ref="D1975:E1975"/>
    <mergeCell ref="D1976:E1976"/>
    <mergeCell ref="D1977:E1977"/>
    <mergeCell ref="D1968:E1968"/>
    <mergeCell ref="D1969:E1969"/>
    <mergeCell ref="D1970:E1970"/>
    <mergeCell ref="D1971:E1971"/>
    <mergeCell ref="D1972:E1972"/>
    <mergeCell ref="D1965:E1965"/>
    <mergeCell ref="D1966:E1966"/>
    <mergeCell ref="D1967:E1967"/>
    <mergeCell ref="J1957:J1958"/>
    <mergeCell ref="D1959:D1961"/>
    <mergeCell ref="E1959:F1961"/>
    <mergeCell ref="G1959:G1961"/>
    <mergeCell ref="H1959:H1961"/>
    <mergeCell ref="I1959:I1961"/>
    <mergeCell ref="J1959:J1961"/>
    <mergeCell ref="B1957:D1957"/>
    <mergeCell ref="E1957:F1958"/>
    <mergeCell ref="G1957:G1958"/>
    <mergeCell ref="H1957:H1958"/>
    <mergeCell ref="I1957:I1958"/>
    <mergeCell ref="D1947:E1947"/>
    <mergeCell ref="D1948:E1948"/>
    <mergeCell ref="D1950:E1950"/>
    <mergeCell ref="C1954:D1954"/>
    <mergeCell ref="C1955:D1955"/>
    <mergeCell ref="B1943:B1945"/>
    <mergeCell ref="D1943:E1943"/>
    <mergeCell ref="D1944:E1944"/>
    <mergeCell ref="D1945:E1945"/>
    <mergeCell ref="D1946:E1946"/>
    <mergeCell ref="D1938:E1938"/>
    <mergeCell ref="D1939:E1939"/>
    <mergeCell ref="D1940:E1940"/>
    <mergeCell ref="D1941:E1941"/>
    <mergeCell ref="D1942:E1942"/>
    <mergeCell ref="D1933:E1933"/>
    <mergeCell ref="D1934:E1934"/>
    <mergeCell ref="D1935:E1935"/>
    <mergeCell ref="D1936:E1936"/>
    <mergeCell ref="D1937:E1937"/>
    <mergeCell ref="D1928:E1928"/>
    <mergeCell ref="D1929:E1929"/>
    <mergeCell ref="D1930:E1930"/>
    <mergeCell ref="D1931:E1931"/>
    <mergeCell ref="D1932:E1932"/>
    <mergeCell ref="D1923:E1923"/>
    <mergeCell ref="D1924:E1924"/>
    <mergeCell ref="D1925:E1925"/>
    <mergeCell ref="D1926:E1926"/>
    <mergeCell ref="D1927:E1927"/>
    <mergeCell ref="D1918:E1918"/>
    <mergeCell ref="D1919:E1919"/>
    <mergeCell ref="D1920:E1920"/>
    <mergeCell ref="D1921:E1921"/>
    <mergeCell ref="D1922:E1922"/>
    <mergeCell ref="D1913:E1913"/>
    <mergeCell ref="D1914:E1914"/>
    <mergeCell ref="D1915:E1915"/>
    <mergeCell ref="D1916:E1916"/>
    <mergeCell ref="D1917:E1917"/>
    <mergeCell ref="D1908:E1908"/>
    <mergeCell ref="D1909:E1909"/>
    <mergeCell ref="D1910:E1910"/>
    <mergeCell ref="D1911:E1911"/>
    <mergeCell ref="D1912:E1912"/>
    <mergeCell ref="D1903:E1903"/>
    <mergeCell ref="D1904:E1904"/>
    <mergeCell ref="D1905:E1905"/>
    <mergeCell ref="D1906:E1906"/>
    <mergeCell ref="D1907:E1907"/>
    <mergeCell ref="D1900:E1900"/>
    <mergeCell ref="D1901:E1901"/>
    <mergeCell ref="D1902:E1902"/>
    <mergeCell ref="J1892:J1893"/>
    <mergeCell ref="D1894:D1896"/>
    <mergeCell ref="E1894:F1896"/>
    <mergeCell ref="G1894:G1896"/>
    <mergeCell ref="H1894:H1896"/>
    <mergeCell ref="I1894:I1896"/>
    <mergeCell ref="J1894:J1896"/>
    <mergeCell ref="B1892:D1892"/>
    <mergeCell ref="E1892:F1893"/>
    <mergeCell ref="G1892:G1893"/>
    <mergeCell ref="H1892:H1893"/>
    <mergeCell ref="I1892:I1893"/>
    <mergeCell ref="D1882:E1882"/>
    <mergeCell ref="D1883:E1883"/>
    <mergeCell ref="D1885:E1885"/>
    <mergeCell ref="C1889:D1889"/>
    <mergeCell ref="C1890:D1890"/>
    <mergeCell ref="B1878:B1880"/>
    <mergeCell ref="D1878:E1878"/>
    <mergeCell ref="D1879:E1879"/>
    <mergeCell ref="D1880:E1880"/>
    <mergeCell ref="D1881:E1881"/>
    <mergeCell ref="D1873:E1873"/>
    <mergeCell ref="D1874:E1874"/>
    <mergeCell ref="D1875:E1875"/>
    <mergeCell ref="D1876:E1876"/>
    <mergeCell ref="D1877:E1877"/>
    <mergeCell ref="D1868:E1868"/>
    <mergeCell ref="D1869:E1869"/>
    <mergeCell ref="D1870:E1870"/>
    <mergeCell ref="D1871:E1871"/>
    <mergeCell ref="D1872:E1872"/>
    <mergeCell ref="D1863:E1863"/>
    <mergeCell ref="D1864:E1864"/>
    <mergeCell ref="D1865:E1865"/>
    <mergeCell ref="D1866:E1866"/>
    <mergeCell ref="D1867:E1867"/>
    <mergeCell ref="D1858:E1858"/>
    <mergeCell ref="D1859:E1859"/>
    <mergeCell ref="D1860:E1860"/>
    <mergeCell ref="D1861:E1861"/>
    <mergeCell ref="D1862:E1862"/>
    <mergeCell ref="D1853:E1853"/>
    <mergeCell ref="D1854:E1854"/>
    <mergeCell ref="D1855:E1855"/>
    <mergeCell ref="D1856:E1856"/>
    <mergeCell ref="D1857:E1857"/>
    <mergeCell ref="D1848:E1848"/>
    <mergeCell ref="D1849:E1849"/>
    <mergeCell ref="D1850:E1850"/>
    <mergeCell ref="D1851:E1851"/>
    <mergeCell ref="D1852:E1852"/>
    <mergeCell ref="D1843:E1843"/>
    <mergeCell ref="D1844:E1844"/>
    <mergeCell ref="D1845:E1845"/>
    <mergeCell ref="D1846:E1846"/>
    <mergeCell ref="D1847:E1847"/>
    <mergeCell ref="D1838:E1838"/>
    <mergeCell ref="D1839:E1839"/>
    <mergeCell ref="D1840:E1840"/>
    <mergeCell ref="D1841:E1841"/>
    <mergeCell ref="D1842:E1842"/>
    <mergeCell ref="D1835:E1835"/>
    <mergeCell ref="D1836:E1836"/>
    <mergeCell ref="D1837:E1837"/>
    <mergeCell ref="J1827:J1828"/>
    <mergeCell ref="D1829:D1831"/>
    <mergeCell ref="E1829:F1831"/>
    <mergeCell ref="G1829:G1831"/>
    <mergeCell ref="H1829:H1831"/>
    <mergeCell ref="I1829:I1831"/>
    <mergeCell ref="J1829:J1831"/>
    <mergeCell ref="B1827:D1827"/>
    <mergeCell ref="E1827:F1828"/>
    <mergeCell ref="G1827:G1828"/>
    <mergeCell ref="H1827:H1828"/>
    <mergeCell ref="I1827:I1828"/>
    <mergeCell ref="D1817:E1817"/>
    <mergeCell ref="D1818:E1818"/>
    <mergeCell ref="D1820:E1820"/>
    <mergeCell ref="C1824:D1824"/>
    <mergeCell ref="C1825:D1825"/>
    <mergeCell ref="B1813:B1815"/>
    <mergeCell ref="D1813:E1813"/>
    <mergeCell ref="D1814:E1814"/>
    <mergeCell ref="D1815:E1815"/>
    <mergeCell ref="D1816:E1816"/>
    <mergeCell ref="D1808:E1808"/>
    <mergeCell ref="D1809:E1809"/>
    <mergeCell ref="D1810:E1810"/>
    <mergeCell ref="D1811:E1811"/>
    <mergeCell ref="D1812:E1812"/>
    <mergeCell ref="D1803:E1803"/>
    <mergeCell ref="D1804:E1804"/>
    <mergeCell ref="D1805:E1805"/>
    <mergeCell ref="D1806:E1806"/>
    <mergeCell ref="D1807:E1807"/>
    <mergeCell ref="D1798:E1798"/>
    <mergeCell ref="D1799:E1799"/>
    <mergeCell ref="D1800:E1800"/>
    <mergeCell ref="D1801:E1801"/>
    <mergeCell ref="D1802:E1802"/>
    <mergeCell ref="D1793:E1793"/>
    <mergeCell ref="D1794:E1794"/>
    <mergeCell ref="D1795:E1795"/>
    <mergeCell ref="D1796:E1796"/>
    <mergeCell ref="D1797:E1797"/>
    <mergeCell ref="D1788:E1788"/>
    <mergeCell ref="D1789:E1789"/>
    <mergeCell ref="D1790:E1790"/>
    <mergeCell ref="D1791:E1791"/>
    <mergeCell ref="D1792:E1792"/>
    <mergeCell ref="D1783:E1783"/>
    <mergeCell ref="D1784:E1784"/>
    <mergeCell ref="D1785:E1785"/>
    <mergeCell ref="D1786:E1786"/>
    <mergeCell ref="D1787:E1787"/>
    <mergeCell ref="D1778:E1778"/>
    <mergeCell ref="D1779:E1779"/>
    <mergeCell ref="D1780:E1780"/>
    <mergeCell ref="D1781:E1781"/>
    <mergeCell ref="D1782:E1782"/>
    <mergeCell ref="D1773:E1773"/>
    <mergeCell ref="D1774:E1774"/>
    <mergeCell ref="D1775:E1775"/>
    <mergeCell ref="D1776:E1776"/>
    <mergeCell ref="D1777:E1777"/>
    <mergeCell ref="D1770:E1770"/>
    <mergeCell ref="D1771:E1771"/>
    <mergeCell ref="D1772:E1772"/>
    <mergeCell ref="J1762:J1763"/>
    <mergeCell ref="D1764:D1766"/>
    <mergeCell ref="E1764:F1766"/>
    <mergeCell ref="G1764:G1766"/>
    <mergeCell ref="H1764:H1766"/>
    <mergeCell ref="I1764:I1766"/>
    <mergeCell ref="J1764:J1766"/>
    <mergeCell ref="B1762:D1762"/>
    <mergeCell ref="E1762:F1763"/>
    <mergeCell ref="G1762:G1763"/>
    <mergeCell ref="H1762:H1763"/>
    <mergeCell ref="I1762:I1763"/>
    <mergeCell ref="D1752:E1752"/>
    <mergeCell ref="D1753:E1753"/>
    <mergeCell ref="D1755:E1755"/>
    <mergeCell ref="C1759:D1759"/>
    <mergeCell ref="C1760:D1760"/>
    <mergeCell ref="B1748:B1750"/>
    <mergeCell ref="D1748:E1748"/>
    <mergeCell ref="D1749:E1749"/>
    <mergeCell ref="D1750:E1750"/>
    <mergeCell ref="D1751:E1751"/>
    <mergeCell ref="D1743:E1743"/>
    <mergeCell ref="D1744:E1744"/>
    <mergeCell ref="D1745:E1745"/>
    <mergeCell ref="D1746:E1746"/>
    <mergeCell ref="D1747:E1747"/>
    <mergeCell ref="D1738:E1738"/>
    <mergeCell ref="D1739:E1739"/>
    <mergeCell ref="D1740:E1740"/>
    <mergeCell ref="D1741:E1741"/>
    <mergeCell ref="D1742:E1742"/>
    <mergeCell ref="D1733:E1733"/>
    <mergeCell ref="D1734:E1734"/>
    <mergeCell ref="D1735:E1735"/>
    <mergeCell ref="D1736:E1736"/>
    <mergeCell ref="D1737:E1737"/>
    <mergeCell ref="D1728:E1728"/>
    <mergeCell ref="D1729:E1729"/>
    <mergeCell ref="D1730:E1730"/>
    <mergeCell ref="D1731:E1731"/>
    <mergeCell ref="D1732:E1732"/>
    <mergeCell ref="D1723:E1723"/>
    <mergeCell ref="D1724:E1724"/>
    <mergeCell ref="D1725:E1725"/>
    <mergeCell ref="D1726:E1726"/>
    <mergeCell ref="D1727:E1727"/>
    <mergeCell ref="D1718:E1718"/>
    <mergeCell ref="D1719:E1719"/>
    <mergeCell ref="D1720:E1720"/>
    <mergeCell ref="D1721:E1721"/>
    <mergeCell ref="D1722:E1722"/>
    <mergeCell ref="D1713:E1713"/>
    <mergeCell ref="D1714:E1714"/>
    <mergeCell ref="D1715:E1715"/>
    <mergeCell ref="D1716:E1716"/>
    <mergeCell ref="D1717:E1717"/>
    <mergeCell ref="D1708:E1708"/>
    <mergeCell ref="D1709:E1709"/>
    <mergeCell ref="D1710:E1710"/>
    <mergeCell ref="D1711:E1711"/>
    <mergeCell ref="D1712:E1712"/>
    <mergeCell ref="D1705:E1705"/>
    <mergeCell ref="D1706:E1706"/>
    <mergeCell ref="D1707:E1707"/>
    <mergeCell ref="J1697:J1698"/>
    <mergeCell ref="D1699:D1701"/>
    <mergeCell ref="E1699:F1701"/>
    <mergeCell ref="G1699:G1701"/>
    <mergeCell ref="H1699:H1701"/>
    <mergeCell ref="I1699:I1701"/>
    <mergeCell ref="J1699:J1701"/>
    <mergeCell ref="B1697:D1697"/>
    <mergeCell ref="E1697:F1698"/>
    <mergeCell ref="G1697:G1698"/>
    <mergeCell ref="H1697:H1698"/>
    <mergeCell ref="I1697:I1698"/>
    <mergeCell ref="D1687:E1687"/>
    <mergeCell ref="D1688:E1688"/>
    <mergeCell ref="D1690:E1690"/>
    <mergeCell ref="C1694:D1694"/>
    <mergeCell ref="C1695:D1695"/>
    <mergeCell ref="B1683:B1685"/>
    <mergeCell ref="D1683:E1683"/>
    <mergeCell ref="D1684:E1684"/>
    <mergeCell ref="D1685:E1685"/>
    <mergeCell ref="D1686:E1686"/>
    <mergeCell ref="D1678:E1678"/>
    <mergeCell ref="D1679:E1679"/>
    <mergeCell ref="D1680:E1680"/>
    <mergeCell ref="D1681:E1681"/>
    <mergeCell ref="D1682:E1682"/>
    <mergeCell ref="D1673:E1673"/>
    <mergeCell ref="D1674:E1674"/>
    <mergeCell ref="D1675:E1675"/>
    <mergeCell ref="D1676:E1676"/>
    <mergeCell ref="D1677:E1677"/>
    <mergeCell ref="D1668:E1668"/>
    <mergeCell ref="D1669:E1669"/>
    <mergeCell ref="D1670:E1670"/>
    <mergeCell ref="D1671:E1671"/>
    <mergeCell ref="D1672:E1672"/>
    <mergeCell ref="D1663:E1663"/>
    <mergeCell ref="D1664:E1664"/>
    <mergeCell ref="D1665:E1665"/>
    <mergeCell ref="D1666:E1666"/>
    <mergeCell ref="D1667:E1667"/>
    <mergeCell ref="D1658:E1658"/>
    <mergeCell ref="D1659:E1659"/>
    <mergeCell ref="D1660:E1660"/>
    <mergeCell ref="D1661:E1661"/>
    <mergeCell ref="D1662:E1662"/>
    <mergeCell ref="D1653:E1653"/>
    <mergeCell ref="D1654:E1654"/>
    <mergeCell ref="D1655:E1655"/>
    <mergeCell ref="D1656:E1656"/>
    <mergeCell ref="D1657:E1657"/>
    <mergeCell ref="D1648:E1648"/>
    <mergeCell ref="D1649:E1649"/>
    <mergeCell ref="D1650:E1650"/>
    <mergeCell ref="D1651:E1651"/>
    <mergeCell ref="D1652:E1652"/>
    <mergeCell ref="D1643:E1643"/>
    <mergeCell ref="D1644:E1644"/>
    <mergeCell ref="D1645:E1645"/>
    <mergeCell ref="D1646:E1646"/>
    <mergeCell ref="D1647:E1647"/>
    <mergeCell ref="D1640:E1640"/>
    <mergeCell ref="D1641:E1641"/>
    <mergeCell ref="D1642:E1642"/>
    <mergeCell ref="J1632:J1633"/>
    <mergeCell ref="D1634:D1636"/>
    <mergeCell ref="E1634:F1636"/>
    <mergeCell ref="G1634:G1636"/>
    <mergeCell ref="H1634:H1636"/>
    <mergeCell ref="I1634:I1636"/>
    <mergeCell ref="J1634:J1636"/>
    <mergeCell ref="B1632:D1632"/>
    <mergeCell ref="E1632:F1633"/>
    <mergeCell ref="G1632:G1633"/>
    <mergeCell ref="H1632:H1633"/>
    <mergeCell ref="I1632:I1633"/>
    <mergeCell ref="D1622:E1622"/>
    <mergeCell ref="D1623:E1623"/>
    <mergeCell ref="D1625:E1625"/>
    <mergeCell ref="C1629:D1629"/>
    <mergeCell ref="C1630:D1630"/>
    <mergeCell ref="B1618:B1620"/>
    <mergeCell ref="D1618:E1618"/>
    <mergeCell ref="D1619:E1619"/>
    <mergeCell ref="D1620:E1620"/>
    <mergeCell ref="D1621:E1621"/>
    <mergeCell ref="D1613:E1613"/>
    <mergeCell ref="D1614:E1614"/>
    <mergeCell ref="D1615:E1615"/>
    <mergeCell ref="D1616:E1616"/>
    <mergeCell ref="D1617:E1617"/>
    <mergeCell ref="D1608:E1608"/>
    <mergeCell ref="D1609:E1609"/>
    <mergeCell ref="D1610:E1610"/>
    <mergeCell ref="D1611:E1611"/>
    <mergeCell ref="D1612:E1612"/>
    <mergeCell ref="D1603:E1603"/>
    <mergeCell ref="D1604:E1604"/>
    <mergeCell ref="D1605:E1605"/>
    <mergeCell ref="D1606:E1606"/>
    <mergeCell ref="D1607:E1607"/>
    <mergeCell ref="D1598:E1598"/>
    <mergeCell ref="D1599:E1599"/>
    <mergeCell ref="D1600:E1600"/>
    <mergeCell ref="D1601:E1601"/>
    <mergeCell ref="D1602:E1602"/>
    <mergeCell ref="D1593:E1593"/>
    <mergeCell ref="D1594:E1594"/>
    <mergeCell ref="D1595:E1595"/>
    <mergeCell ref="D1596:E1596"/>
    <mergeCell ref="D1597:E1597"/>
    <mergeCell ref="D1588:E1588"/>
    <mergeCell ref="D1589:E1589"/>
    <mergeCell ref="D1590:E1590"/>
    <mergeCell ref="D1591:E1591"/>
    <mergeCell ref="D1592:E1592"/>
    <mergeCell ref="D1583:E1583"/>
    <mergeCell ref="D1584:E1584"/>
    <mergeCell ref="D1585:E1585"/>
    <mergeCell ref="D1586:E1586"/>
    <mergeCell ref="D1587:E1587"/>
    <mergeCell ref="D1578:E1578"/>
    <mergeCell ref="D1579:E1579"/>
    <mergeCell ref="D1580:E1580"/>
    <mergeCell ref="D1581:E1581"/>
    <mergeCell ref="D1582:E1582"/>
    <mergeCell ref="D1575:E1575"/>
    <mergeCell ref="D1576:E1576"/>
    <mergeCell ref="D1577:E1577"/>
    <mergeCell ref="J1567:J1568"/>
    <mergeCell ref="D1569:D1571"/>
    <mergeCell ref="E1569:F1571"/>
    <mergeCell ref="G1569:G1571"/>
    <mergeCell ref="H1569:H1571"/>
    <mergeCell ref="I1569:I1571"/>
    <mergeCell ref="J1569:J1571"/>
    <mergeCell ref="B1567:D1567"/>
    <mergeCell ref="E1567:F1568"/>
    <mergeCell ref="G1567:G1568"/>
    <mergeCell ref="H1567:H1568"/>
    <mergeCell ref="I1567:I1568"/>
    <mergeCell ref="D1557:E1557"/>
    <mergeCell ref="D1558:E1558"/>
    <mergeCell ref="D1560:E1560"/>
    <mergeCell ref="C1564:D1564"/>
    <mergeCell ref="C1565:D1565"/>
    <mergeCell ref="B1553:B1555"/>
    <mergeCell ref="D1553:E1553"/>
    <mergeCell ref="D1554:E1554"/>
    <mergeCell ref="D1555:E1555"/>
    <mergeCell ref="D1556:E1556"/>
    <mergeCell ref="D1548:E1548"/>
    <mergeCell ref="D1549:E1549"/>
    <mergeCell ref="D1550:E1550"/>
    <mergeCell ref="D1551:E1551"/>
    <mergeCell ref="D1552:E1552"/>
    <mergeCell ref="D1543:E1543"/>
    <mergeCell ref="D1544:E1544"/>
    <mergeCell ref="D1545:E1545"/>
    <mergeCell ref="D1546:E1546"/>
    <mergeCell ref="D1547:E1547"/>
    <mergeCell ref="D1538:E1538"/>
    <mergeCell ref="D1539:E1539"/>
    <mergeCell ref="D1540:E1540"/>
    <mergeCell ref="D1541:E1541"/>
    <mergeCell ref="D1542:E1542"/>
    <mergeCell ref="D1533:E1533"/>
    <mergeCell ref="D1534:E1534"/>
    <mergeCell ref="D1535:E1535"/>
    <mergeCell ref="D1536:E1536"/>
    <mergeCell ref="D1537:E1537"/>
    <mergeCell ref="D1528:E1528"/>
    <mergeCell ref="D1529:E1529"/>
    <mergeCell ref="D1530:E1530"/>
    <mergeCell ref="D1531:E1531"/>
    <mergeCell ref="D1532:E1532"/>
    <mergeCell ref="D1523:E1523"/>
    <mergeCell ref="D1524:E1524"/>
    <mergeCell ref="D1525:E1525"/>
    <mergeCell ref="D1526:E1526"/>
    <mergeCell ref="D1527:E1527"/>
    <mergeCell ref="D1518:E1518"/>
    <mergeCell ref="D1519:E1519"/>
    <mergeCell ref="D1520:E1520"/>
    <mergeCell ref="D1521:E1521"/>
    <mergeCell ref="D1522:E1522"/>
    <mergeCell ref="D1513:E1513"/>
    <mergeCell ref="D1514:E1514"/>
    <mergeCell ref="D1515:E1515"/>
    <mergeCell ref="D1516:E1516"/>
    <mergeCell ref="D1517:E1517"/>
    <mergeCell ref="D1510:E1510"/>
    <mergeCell ref="D1511:E1511"/>
    <mergeCell ref="D1512:E1512"/>
    <mergeCell ref="J1502:J1503"/>
    <mergeCell ref="D1504:D1506"/>
    <mergeCell ref="E1504:F1506"/>
    <mergeCell ref="G1504:G1506"/>
    <mergeCell ref="H1504:H1506"/>
    <mergeCell ref="I1504:I1506"/>
    <mergeCell ref="J1504:J1506"/>
    <mergeCell ref="B1502:D1502"/>
    <mergeCell ref="E1502:F1503"/>
    <mergeCell ref="G1502:G1503"/>
    <mergeCell ref="H1502:H1503"/>
    <mergeCell ref="I1502:I1503"/>
    <mergeCell ref="D1492:E1492"/>
    <mergeCell ref="D1493:E1493"/>
    <mergeCell ref="D1495:E1495"/>
    <mergeCell ref="C1499:D1499"/>
    <mergeCell ref="C1500:D1500"/>
    <mergeCell ref="B1488:B1490"/>
    <mergeCell ref="D1488:E1488"/>
    <mergeCell ref="D1489:E1489"/>
    <mergeCell ref="D1490:E1490"/>
    <mergeCell ref="D1491:E1491"/>
    <mergeCell ref="D1483:E1483"/>
    <mergeCell ref="D1484:E1484"/>
    <mergeCell ref="D1485:E1485"/>
    <mergeCell ref="D1486:E1486"/>
    <mergeCell ref="D1487:E1487"/>
    <mergeCell ref="D1478:E1478"/>
    <mergeCell ref="D1479:E1479"/>
    <mergeCell ref="D1480:E1480"/>
    <mergeCell ref="D1481:E1481"/>
    <mergeCell ref="D1482:E1482"/>
    <mergeCell ref="D1473:E1473"/>
    <mergeCell ref="D1474:E1474"/>
    <mergeCell ref="D1475:E1475"/>
    <mergeCell ref="D1476:E1476"/>
    <mergeCell ref="D1477:E1477"/>
    <mergeCell ref="D1468:E1468"/>
    <mergeCell ref="D1469:E1469"/>
    <mergeCell ref="D1470:E1470"/>
    <mergeCell ref="D1471:E1471"/>
    <mergeCell ref="D1472:E1472"/>
    <mergeCell ref="D1463:E1463"/>
    <mergeCell ref="D1464:E1464"/>
    <mergeCell ref="D1465:E1465"/>
    <mergeCell ref="D1466:E1466"/>
    <mergeCell ref="D1467:E1467"/>
    <mergeCell ref="D1458:E1458"/>
    <mergeCell ref="D1459:E1459"/>
    <mergeCell ref="D1460:E1460"/>
    <mergeCell ref="D1461:E1461"/>
    <mergeCell ref="D1462:E1462"/>
    <mergeCell ref="D1453:E1453"/>
    <mergeCell ref="D1454:E1454"/>
    <mergeCell ref="D1455:E1455"/>
    <mergeCell ref="D1456:E1456"/>
    <mergeCell ref="D1457:E1457"/>
    <mergeCell ref="D1448:E1448"/>
    <mergeCell ref="D1449:E1449"/>
    <mergeCell ref="D1450:E1450"/>
    <mergeCell ref="D1451:E1451"/>
    <mergeCell ref="D1452:E1452"/>
    <mergeCell ref="D1445:E1445"/>
    <mergeCell ref="D1446:E1446"/>
    <mergeCell ref="D1447:E1447"/>
    <mergeCell ref="J1437:J1438"/>
    <mergeCell ref="D1439:D1441"/>
    <mergeCell ref="E1439:F1441"/>
    <mergeCell ref="G1439:G1441"/>
    <mergeCell ref="H1439:H1441"/>
    <mergeCell ref="I1439:I1441"/>
    <mergeCell ref="J1439:J1441"/>
    <mergeCell ref="B1437:D1437"/>
    <mergeCell ref="E1437:F1438"/>
    <mergeCell ref="G1437:G1438"/>
    <mergeCell ref="H1437:H1438"/>
    <mergeCell ref="I1437:I1438"/>
    <mergeCell ref="D1427:E1427"/>
    <mergeCell ref="D1428:E1428"/>
    <mergeCell ref="D1430:E1430"/>
    <mergeCell ref="C1434:D1434"/>
    <mergeCell ref="C1435:D1435"/>
    <mergeCell ref="B1423:B1425"/>
    <mergeCell ref="D1423:E1423"/>
    <mergeCell ref="D1424:E1424"/>
    <mergeCell ref="D1425:E1425"/>
    <mergeCell ref="D1426:E1426"/>
    <mergeCell ref="D1418:E1418"/>
    <mergeCell ref="D1419:E1419"/>
    <mergeCell ref="D1420:E1420"/>
    <mergeCell ref="D1421:E1421"/>
    <mergeCell ref="D1422:E1422"/>
    <mergeCell ref="D1413:E1413"/>
    <mergeCell ref="D1414:E1414"/>
    <mergeCell ref="D1415:E1415"/>
    <mergeCell ref="D1416:E1416"/>
    <mergeCell ref="D1417:E1417"/>
    <mergeCell ref="D1408:E1408"/>
    <mergeCell ref="D1409:E1409"/>
    <mergeCell ref="D1410:E1410"/>
    <mergeCell ref="D1411:E1411"/>
    <mergeCell ref="D1412:E1412"/>
    <mergeCell ref="D1403:E1403"/>
    <mergeCell ref="D1404:E1404"/>
    <mergeCell ref="D1405:E1405"/>
    <mergeCell ref="D1406:E1406"/>
    <mergeCell ref="D1407:E1407"/>
    <mergeCell ref="D1398:E1398"/>
    <mergeCell ref="D1399:E1399"/>
    <mergeCell ref="D1400:E1400"/>
    <mergeCell ref="D1401:E1401"/>
    <mergeCell ref="D1402:E1402"/>
    <mergeCell ref="D1393:E1393"/>
    <mergeCell ref="D1394:E1394"/>
    <mergeCell ref="D1395:E1395"/>
    <mergeCell ref="D1396:E1396"/>
    <mergeCell ref="D1397:E1397"/>
    <mergeCell ref="D1388:E1388"/>
    <mergeCell ref="D1389:E1389"/>
    <mergeCell ref="D1390:E1390"/>
    <mergeCell ref="D1391:E1391"/>
    <mergeCell ref="D1392:E1392"/>
    <mergeCell ref="D1383:E1383"/>
    <mergeCell ref="D1384:E1384"/>
    <mergeCell ref="D1385:E1385"/>
    <mergeCell ref="D1386:E1386"/>
    <mergeCell ref="D1387:E1387"/>
    <mergeCell ref="D1380:E1380"/>
    <mergeCell ref="D1381:E1381"/>
    <mergeCell ref="D1382:E1382"/>
    <mergeCell ref="J1372:J1373"/>
    <mergeCell ref="D1374:D1376"/>
    <mergeCell ref="E1374:F1376"/>
    <mergeCell ref="G1374:G1376"/>
    <mergeCell ref="H1374:H1376"/>
    <mergeCell ref="I1374:I1376"/>
    <mergeCell ref="J1374:J1376"/>
    <mergeCell ref="B1372:D1372"/>
    <mergeCell ref="E1372:F1373"/>
    <mergeCell ref="G1372:G1373"/>
    <mergeCell ref="H1372:H1373"/>
    <mergeCell ref="I1372:I1373"/>
    <mergeCell ref="D1362:E1362"/>
    <mergeCell ref="D1363:E1363"/>
    <mergeCell ref="D1365:E1365"/>
    <mergeCell ref="C1369:D1369"/>
    <mergeCell ref="C1370:D1370"/>
    <mergeCell ref="B1358:B1360"/>
    <mergeCell ref="D1358:E1358"/>
    <mergeCell ref="D1359:E1359"/>
    <mergeCell ref="D1360:E1360"/>
    <mergeCell ref="D1361:E1361"/>
    <mergeCell ref="D1353:E1353"/>
    <mergeCell ref="D1354:E1354"/>
    <mergeCell ref="D1355:E1355"/>
    <mergeCell ref="D1356:E1356"/>
    <mergeCell ref="D1357:E1357"/>
    <mergeCell ref="D1348:E1348"/>
    <mergeCell ref="D1349:E1349"/>
    <mergeCell ref="D1350:E1350"/>
    <mergeCell ref="D1351:E1351"/>
    <mergeCell ref="D1352:E1352"/>
    <mergeCell ref="D1343:E1343"/>
    <mergeCell ref="D1344:E1344"/>
    <mergeCell ref="D1345:E1345"/>
    <mergeCell ref="D1346:E1346"/>
    <mergeCell ref="D1347:E1347"/>
    <mergeCell ref="D1338:E1338"/>
    <mergeCell ref="D1339:E1339"/>
    <mergeCell ref="D1340:E1340"/>
    <mergeCell ref="D1341:E1341"/>
    <mergeCell ref="D1342:E1342"/>
    <mergeCell ref="D1333:E1333"/>
    <mergeCell ref="D1334:E1334"/>
    <mergeCell ref="D1335:E1335"/>
    <mergeCell ref="D1336:E1336"/>
    <mergeCell ref="D1337:E1337"/>
    <mergeCell ref="D1328:E1328"/>
    <mergeCell ref="D1329:E1329"/>
    <mergeCell ref="D1330:E1330"/>
    <mergeCell ref="D1331:E1331"/>
    <mergeCell ref="D1332:E1332"/>
    <mergeCell ref="D1323:E1323"/>
    <mergeCell ref="D1324:E1324"/>
    <mergeCell ref="D1325:E1325"/>
    <mergeCell ref="D1326:E1326"/>
    <mergeCell ref="D1327:E1327"/>
    <mergeCell ref="D1318:E1318"/>
    <mergeCell ref="D1319:E1319"/>
    <mergeCell ref="D1320:E1320"/>
    <mergeCell ref="D1321:E1321"/>
    <mergeCell ref="D1322:E1322"/>
    <mergeCell ref="D1315:E1315"/>
    <mergeCell ref="D1316:E1316"/>
    <mergeCell ref="D1317:E1317"/>
    <mergeCell ref="J1307:J1308"/>
    <mergeCell ref="D1309:D1311"/>
    <mergeCell ref="E1309:F1311"/>
    <mergeCell ref="G1309:G1311"/>
    <mergeCell ref="H1309:H1311"/>
    <mergeCell ref="I1309:I1311"/>
    <mergeCell ref="J1309:J1311"/>
    <mergeCell ref="B1307:D1307"/>
    <mergeCell ref="E1307:F1308"/>
    <mergeCell ref="G1307:G1308"/>
    <mergeCell ref="H1307:H1308"/>
    <mergeCell ref="I1307:I1308"/>
    <mergeCell ref="D1297:E1297"/>
    <mergeCell ref="D1298:E1298"/>
    <mergeCell ref="D1300:E1300"/>
    <mergeCell ref="C1304:D1304"/>
    <mergeCell ref="C1305:D1305"/>
    <mergeCell ref="B1293:B1295"/>
    <mergeCell ref="D1293:E1293"/>
    <mergeCell ref="D1294:E1294"/>
    <mergeCell ref="D1295:E1295"/>
    <mergeCell ref="D1296:E1296"/>
    <mergeCell ref="D1288:E1288"/>
    <mergeCell ref="D1289:E1289"/>
    <mergeCell ref="D1290:E1290"/>
    <mergeCell ref="D1291:E1291"/>
    <mergeCell ref="D1292:E1292"/>
    <mergeCell ref="D1283:E1283"/>
    <mergeCell ref="D1284:E1284"/>
    <mergeCell ref="D1285:E1285"/>
    <mergeCell ref="D1286:E1286"/>
    <mergeCell ref="D1287:E1287"/>
    <mergeCell ref="D1278:E1278"/>
    <mergeCell ref="D1279:E1279"/>
    <mergeCell ref="D1280:E1280"/>
    <mergeCell ref="D1281:E1281"/>
    <mergeCell ref="D1282:E1282"/>
    <mergeCell ref="D1273:E1273"/>
    <mergeCell ref="D1274:E1274"/>
    <mergeCell ref="D1275:E1275"/>
    <mergeCell ref="D1276:E1276"/>
    <mergeCell ref="D1277:E1277"/>
    <mergeCell ref="D1268:E1268"/>
    <mergeCell ref="D1269:E1269"/>
    <mergeCell ref="D1270:E1270"/>
    <mergeCell ref="D1271:E1271"/>
    <mergeCell ref="D1272:E1272"/>
    <mergeCell ref="D1263:E1263"/>
    <mergeCell ref="D1264:E1264"/>
    <mergeCell ref="D1265:E1265"/>
    <mergeCell ref="D1266:E1266"/>
    <mergeCell ref="D1267:E1267"/>
    <mergeCell ref="D1258:E1258"/>
    <mergeCell ref="D1259:E1259"/>
    <mergeCell ref="D1260:E1260"/>
    <mergeCell ref="D1261:E1261"/>
    <mergeCell ref="D1262:E1262"/>
    <mergeCell ref="D1253:E1253"/>
    <mergeCell ref="D1254:E1254"/>
    <mergeCell ref="D1255:E1255"/>
    <mergeCell ref="D1256:E1256"/>
    <mergeCell ref="D1257:E1257"/>
    <mergeCell ref="D1250:E1250"/>
    <mergeCell ref="D1251:E1251"/>
    <mergeCell ref="D1252:E1252"/>
    <mergeCell ref="J1242:J1243"/>
    <mergeCell ref="D1244:D1246"/>
    <mergeCell ref="E1244:F1246"/>
    <mergeCell ref="G1244:G1246"/>
    <mergeCell ref="H1244:H1246"/>
    <mergeCell ref="I1244:I1246"/>
    <mergeCell ref="J1244:J1246"/>
    <mergeCell ref="B1242:D1242"/>
    <mergeCell ref="E1242:F1243"/>
    <mergeCell ref="G1242:G1243"/>
    <mergeCell ref="H1242:H1243"/>
    <mergeCell ref="I1242:I1243"/>
    <mergeCell ref="D1232:E1232"/>
    <mergeCell ref="D1233:E1233"/>
    <mergeCell ref="D1235:E1235"/>
    <mergeCell ref="C1239:D1239"/>
    <mergeCell ref="C1240:D1240"/>
    <mergeCell ref="B1228:B1230"/>
    <mergeCell ref="D1228:E1228"/>
    <mergeCell ref="D1229:E1229"/>
    <mergeCell ref="D1230:E1230"/>
    <mergeCell ref="D1231:E1231"/>
    <mergeCell ref="D1223:E1223"/>
    <mergeCell ref="D1224:E1224"/>
    <mergeCell ref="D1225:E1225"/>
    <mergeCell ref="D1226:E1226"/>
    <mergeCell ref="D1227:E1227"/>
    <mergeCell ref="D1218:E1218"/>
    <mergeCell ref="D1219:E1219"/>
    <mergeCell ref="D1220:E1220"/>
    <mergeCell ref="D1221:E1221"/>
    <mergeCell ref="D1222:E1222"/>
    <mergeCell ref="D1213:E1213"/>
    <mergeCell ref="D1214:E1214"/>
    <mergeCell ref="D1215:E1215"/>
    <mergeCell ref="D1216:E1216"/>
    <mergeCell ref="D1217:E1217"/>
    <mergeCell ref="D1208:E1208"/>
    <mergeCell ref="D1209:E1209"/>
    <mergeCell ref="D1210:E1210"/>
    <mergeCell ref="D1211:E1211"/>
    <mergeCell ref="D1212:E1212"/>
    <mergeCell ref="D1203:E1203"/>
    <mergeCell ref="D1204:E1204"/>
    <mergeCell ref="D1205:E1205"/>
    <mergeCell ref="D1206:E1206"/>
    <mergeCell ref="D1207:E1207"/>
    <mergeCell ref="D1198:E1198"/>
    <mergeCell ref="D1199:E1199"/>
    <mergeCell ref="D1200:E1200"/>
    <mergeCell ref="D1201:E1201"/>
    <mergeCell ref="D1202:E1202"/>
    <mergeCell ref="D1193:E1193"/>
    <mergeCell ref="D1194:E1194"/>
    <mergeCell ref="D1195:E1195"/>
    <mergeCell ref="D1196:E1196"/>
    <mergeCell ref="D1197:E1197"/>
    <mergeCell ref="D1188:E1188"/>
    <mergeCell ref="D1189:E1189"/>
    <mergeCell ref="D1190:E1190"/>
    <mergeCell ref="D1191:E1191"/>
    <mergeCell ref="D1192:E1192"/>
    <mergeCell ref="D1185:E1185"/>
    <mergeCell ref="D1186:E1186"/>
    <mergeCell ref="D1187:E1187"/>
    <mergeCell ref="J1177:J1178"/>
    <mergeCell ref="D1179:D1181"/>
    <mergeCell ref="E1179:F1181"/>
    <mergeCell ref="G1179:G1181"/>
    <mergeCell ref="H1179:H1181"/>
    <mergeCell ref="I1179:I1181"/>
    <mergeCell ref="J1179:J1181"/>
    <mergeCell ref="B1177:D1177"/>
    <mergeCell ref="E1177:F1178"/>
    <mergeCell ref="G1177:G1178"/>
    <mergeCell ref="H1177:H1178"/>
    <mergeCell ref="I1177:I1178"/>
    <mergeCell ref="D1167:E1167"/>
    <mergeCell ref="D1168:E1168"/>
    <mergeCell ref="D1170:E1170"/>
    <mergeCell ref="C1174:D1174"/>
    <mergeCell ref="C1175:D1175"/>
    <mergeCell ref="B1163:B1165"/>
    <mergeCell ref="D1163:E1163"/>
    <mergeCell ref="D1164:E1164"/>
    <mergeCell ref="D1165:E1165"/>
    <mergeCell ref="D1166:E1166"/>
    <mergeCell ref="D1158:E1158"/>
    <mergeCell ref="D1159:E1159"/>
    <mergeCell ref="D1160:E1160"/>
    <mergeCell ref="D1161:E1161"/>
    <mergeCell ref="D1162:E1162"/>
    <mergeCell ref="D1153:E1153"/>
    <mergeCell ref="D1154:E1154"/>
    <mergeCell ref="D1155:E1155"/>
    <mergeCell ref="D1156:E1156"/>
    <mergeCell ref="D1157:E1157"/>
    <mergeCell ref="D1148:E1148"/>
    <mergeCell ref="D1149:E1149"/>
    <mergeCell ref="D1150:E1150"/>
    <mergeCell ref="D1151:E1151"/>
    <mergeCell ref="D1152:E1152"/>
    <mergeCell ref="D1143:E1143"/>
    <mergeCell ref="D1144:E1144"/>
    <mergeCell ref="D1145:E1145"/>
    <mergeCell ref="D1146:E1146"/>
    <mergeCell ref="D1147:E1147"/>
    <mergeCell ref="D1138:E1138"/>
    <mergeCell ref="D1139:E1139"/>
    <mergeCell ref="D1140:E1140"/>
    <mergeCell ref="D1141:E1141"/>
    <mergeCell ref="D1142:E1142"/>
    <mergeCell ref="D1133:E1133"/>
    <mergeCell ref="D1134:E1134"/>
    <mergeCell ref="D1135:E1135"/>
    <mergeCell ref="D1136:E1136"/>
    <mergeCell ref="D1137:E1137"/>
    <mergeCell ref="D1128:E1128"/>
    <mergeCell ref="D1129:E1129"/>
    <mergeCell ref="D1130:E1130"/>
    <mergeCell ref="D1131:E1131"/>
    <mergeCell ref="D1132:E1132"/>
    <mergeCell ref="D1123:E1123"/>
    <mergeCell ref="D1124:E1124"/>
    <mergeCell ref="D1125:E1125"/>
    <mergeCell ref="D1126:E1126"/>
    <mergeCell ref="D1127:E1127"/>
    <mergeCell ref="D1120:E1120"/>
    <mergeCell ref="D1121:E1121"/>
    <mergeCell ref="D1122:E1122"/>
    <mergeCell ref="J1112:J1113"/>
    <mergeCell ref="D1114:D1116"/>
    <mergeCell ref="E1114:F1116"/>
    <mergeCell ref="G1114:G1116"/>
    <mergeCell ref="H1114:H1116"/>
    <mergeCell ref="I1114:I1116"/>
    <mergeCell ref="J1114:J1116"/>
    <mergeCell ref="B1112:D1112"/>
    <mergeCell ref="E1112:F1113"/>
    <mergeCell ref="G1112:G1113"/>
    <mergeCell ref="H1112:H1113"/>
    <mergeCell ref="I1112:I1113"/>
    <mergeCell ref="D1102:E1102"/>
    <mergeCell ref="D1103:E1103"/>
    <mergeCell ref="D1105:E1105"/>
    <mergeCell ref="C1109:D1109"/>
    <mergeCell ref="C1110:D1110"/>
    <mergeCell ref="B1098:B1100"/>
    <mergeCell ref="D1098:E1098"/>
    <mergeCell ref="D1099:E1099"/>
    <mergeCell ref="D1100:E1100"/>
    <mergeCell ref="D1101:E1101"/>
    <mergeCell ref="D1093:E1093"/>
    <mergeCell ref="D1094:E1094"/>
    <mergeCell ref="D1095:E1095"/>
    <mergeCell ref="D1096:E1096"/>
    <mergeCell ref="D1097:E1097"/>
    <mergeCell ref="D1088:E1088"/>
    <mergeCell ref="D1089:E1089"/>
    <mergeCell ref="D1090:E1090"/>
    <mergeCell ref="D1091:E1091"/>
    <mergeCell ref="D1092:E1092"/>
    <mergeCell ref="D1083:E1083"/>
    <mergeCell ref="D1084:E1084"/>
    <mergeCell ref="D1085:E1085"/>
    <mergeCell ref="D1086:E1086"/>
    <mergeCell ref="D1087:E1087"/>
    <mergeCell ref="D1078:E1078"/>
    <mergeCell ref="D1079:E1079"/>
    <mergeCell ref="D1080:E1080"/>
    <mergeCell ref="D1081:E1081"/>
    <mergeCell ref="D1082:E1082"/>
    <mergeCell ref="D1073:E1073"/>
    <mergeCell ref="D1074:E1074"/>
    <mergeCell ref="D1075:E1075"/>
    <mergeCell ref="D1076:E1076"/>
    <mergeCell ref="D1077:E1077"/>
    <mergeCell ref="D1068:E1068"/>
    <mergeCell ref="D1069:E1069"/>
    <mergeCell ref="D1070:E1070"/>
    <mergeCell ref="D1071:E1071"/>
    <mergeCell ref="D1072:E1072"/>
    <mergeCell ref="D1063:E1063"/>
    <mergeCell ref="D1064:E1064"/>
    <mergeCell ref="D1065:E1065"/>
    <mergeCell ref="D1066:E1066"/>
    <mergeCell ref="D1067:E1067"/>
    <mergeCell ref="D1058:E1058"/>
    <mergeCell ref="D1059:E1059"/>
    <mergeCell ref="D1060:E1060"/>
    <mergeCell ref="D1061:E1061"/>
    <mergeCell ref="D1062:E1062"/>
    <mergeCell ref="D1055:E1055"/>
    <mergeCell ref="D1056:E1056"/>
    <mergeCell ref="D1057:E1057"/>
    <mergeCell ref="J1047:J1048"/>
    <mergeCell ref="D1049:D1051"/>
    <mergeCell ref="E1049:F1051"/>
    <mergeCell ref="G1049:G1051"/>
    <mergeCell ref="H1049:H1051"/>
    <mergeCell ref="I1049:I1051"/>
    <mergeCell ref="J1049:J1051"/>
    <mergeCell ref="B1047:D1047"/>
    <mergeCell ref="E1047:F1048"/>
    <mergeCell ref="G1047:G1048"/>
    <mergeCell ref="H1047:H1048"/>
    <mergeCell ref="I1047:I1048"/>
    <mergeCell ref="D1037:E1037"/>
    <mergeCell ref="D1038:E1038"/>
    <mergeCell ref="D1040:E1040"/>
    <mergeCell ref="C1044:D1044"/>
    <mergeCell ref="C1045:D1045"/>
    <mergeCell ref="B1033:B1035"/>
    <mergeCell ref="D1033:E1033"/>
    <mergeCell ref="D1034:E1034"/>
    <mergeCell ref="D1035:E1035"/>
    <mergeCell ref="D1036:E1036"/>
    <mergeCell ref="D1028:E1028"/>
    <mergeCell ref="D1029:E1029"/>
    <mergeCell ref="D1030:E1030"/>
    <mergeCell ref="D1031:E1031"/>
    <mergeCell ref="D1032:E1032"/>
    <mergeCell ref="D1023:E1023"/>
    <mergeCell ref="D1024:E1024"/>
    <mergeCell ref="D1025:E1025"/>
    <mergeCell ref="D1026:E1026"/>
    <mergeCell ref="D1027:E1027"/>
    <mergeCell ref="D1018:E1018"/>
    <mergeCell ref="D1019:E1019"/>
    <mergeCell ref="D1020:E1020"/>
    <mergeCell ref="D1021:E1021"/>
    <mergeCell ref="D1022:E1022"/>
    <mergeCell ref="D1013:E1013"/>
    <mergeCell ref="D1014:E1014"/>
    <mergeCell ref="D1015:E1015"/>
    <mergeCell ref="D1016:E1016"/>
    <mergeCell ref="D1017:E1017"/>
    <mergeCell ref="D1008:E1008"/>
    <mergeCell ref="D1009:E1009"/>
    <mergeCell ref="D1010:E1010"/>
    <mergeCell ref="D1011:E1011"/>
    <mergeCell ref="D1012:E1012"/>
    <mergeCell ref="D1003:E1003"/>
    <mergeCell ref="D1004:E1004"/>
    <mergeCell ref="D1005:E1005"/>
    <mergeCell ref="D1006:E1006"/>
    <mergeCell ref="D1007:E1007"/>
    <mergeCell ref="D998:E998"/>
    <mergeCell ref="D999:E999"/>
    <mergeCell ref="D1000:E1000"/>
    <mergeCell ref="D1001:E1001"/>
    <mergeCell ref="D1002:E1002"/>
    <mergeCell ref="D993:E993"/>
    <mergeCell ref="D994:E994"/>
    <mergeCell ref="D995:E995"/>
    <mergeCell ref="D996:E996"/>
    <mergeCell ref="D997:E997"/>
    <mergeCell ref="D990:E990"/>
    <mergeCell ref="D991:E991"/>
    <mergeCell ref="D992:E992"/>
    <mergeCell ref="J982:J983"/>
    <mergeCell ref="D984:D986"/>
    <mergeCell ref="E984:F986"/>
    <mergeCell ref="G984:G986"/>
    <mergeCell ref="H984:H986"/>
    <mergeCell ref="I984:I986"/>
    <mergeCell ref="J984:J986"/>
    <mergeCell ref="B982:D982"/>
    <mergeCell ref="E982:F983"/>
    <mergeCell ref="G982:G983"/>
    <mergeCell ref="H982:H983"/>
    <mergeCell ref="I982:I983"/>
    <mergeCell ref="D972:E972"/>
    <mergeCell ref="D973:E973"/>
    <mergeCell ref="D975:E975"/>
    <mergeCell ref="C979:D979"/>
    <mergeCell ref="C980:D980"/>
    <mergeCell ref="B968:B970"/>
    <mergeCell ref="D968:E968"/>
    <mergeCell ref="D969:E969"/>
    <mergeCell ref="D970:E970"/>
    <mergeCell ref="D971:E971"/>
    <mergeCell ref="D963:E963"/>
    <mergeCell ref="D964:E964"/>
    <mergeCell ref="D965:E965"/>
    <mergeCell ref="D966:E966"/>
    <mergeCell ref="D967:E967"/>
    <mergeCell ref="D958:E958"/>
    <mergeCell ref="D959:E959"/>
    <mergeCell ref="D960:E960"/>
    <mergeCell ref="D961:E961"/>
    <mergeCell ref="D962:E962"/>
    <mergeCell ref="D953:E953"/>
    <mergeCell ref="D954:E954"/>
    <mergeCell ref="D955:E955"/>
    <mergeCell ref="D956:E956"/>
    <mergeCell ref="D957:E957"/>
    <mergeCell ref="D948:E948"/>
    <mergeCell ref="D949:E949"/>
    <mergeCell ref="D950:E950"/>
    <mergeCell ref="D951:E951"/>
    <mergeCell ref="D952:E952"/>
    <mergeCell ref="D943:E943"/>
    <mergeCell ref="D944:E944"/>
    <mergeCell ref="D945:E945"/>
    <mergeCell ref="D946:E946"/>
    <mergeCell ref="D947:E947"/>
    <mergeCell ref="D938:E938"/>
    <mergeCell ref="D939:E939"/>
    <mergeCell ref="D940:E940"/>
    <mergeCell ref="D941:E941"/>
    <mergeCell ref="D942:E942"/>
    <mergeCell ref="D933:E933"/>
    <mergeCell ref="D934:E934"/>
    <mergeCell ref="D935:E935"/>
    <mergeCell ref="D936:E936"/>
    <mergeCell ref="D937:E937"/>
    <mergeCell ref="D928:E928"/>
    <mergeCell ref="D929:E929"/>
    <mergeCell ref="D930:E930"/>
    <mergeCell ref="D931:E931"/>
    <mergeCell ref="D932:E932"/>
    <mergeCell ref="D925:E925"/>
    <mergeCell ref="D926:E926"/>
    <mergeCell ref="D927:E927"/>
    <mergeCell ref="J917:J918"/>
    <mergeCell ref="D919:D921"/>
    <mergeCell ref="E919:F921"/>
    <mergeCell ref="G919:G921"/>
    <mergeCell ref="H919:H921"/>
    <mergeCell ref="I919:I921"/>
    <mergeCell ref="J919:J921"/>
    <mergeCell ref="B917:D917"/>
    <mergeCell ref="E917:F918"/>
    <mergeCell ref="G917:G918"/>
    <mergeCell ref="H917:H918"/>
    <mergeCell ref="I917:I918"/>
    <mergeCell ref="D907:E907"/>
    <mergeCell ref="D908:E908"/>
    <mergeCell ref="D910:E910"/>
    <mergeCell ref="C914:D914"/>
    <mergeCell ref="C915:D915"/>
    <mergeCell ref="B903:B905"/>
    <mergeCell ref="D903:E903"/>
    <mergeCell ref="D904:E904"/>
    <mergeCell ref="D905:E905"/>
    <mergeCell ref="D906:E906"/>
    <mergeCell ref="D898:E898"/>
    <mergeCell ref="D899:E899"/>
    <mergeCell ref="D900:E900"/>
    <mergeCell ref="D901:E901"/>
    <mergeCell ref="D902:E902"/>
    <mergeCell ref="D893:E893"/>
    <mergeCell ref="D894:E894"/>
    <mergeCell ref="D895:E895"/>
    <mergeCell ref="D896:E896"/>
    <mergeCell ref="D897:E897"/>
    <mergeCell ref="D888:E888"/>
    <mergeCell ref="D889:E889"/>
    <mergeCell ref="D890:E890"/>
    <mergeCell ref="D891:E891"/>
    <mergeCell ref="D892:E892"/>
    <mergeCell ref="D883:E883"/>
    <mergeCell ref="D884:E884"/>
    <mergeCell ref="D885:E885"/>
    <mergeCell ref="D886:E886"/>
    <mergeCell ref="D887:E887"/>
    <mergeCell ref="D878:E878"/>
    <mergeCell ref="D879:E879"/>
    <mergeCell ref="D880:E880"/>
    <mergeCell ref="D881:E881"/>
    <mergeCell ref="D882:E882"/>
    <mergeCell ref="D873:E873"/>
    <mergeCell ref="D874:E874"/>
    <mergeCell ref="D875:E875"/>
    <mergeCell ref="D876:E876"/>
    <mergeCell ref="D877:E877"/>
    <mergeCell ref="D868:E868"/>
    <mergeCell ref="D869:E869"/>
    <mergeCell ref="D870:E870"/>
    <mergeCell ref="D871:E871"/>
    <mergeCell ref="D872:E872"/>
    <mergeCell ref="D863:E863"/>
    <mergeCell ref="D864:E864"/>
    <mergeCell ref="D865:E865"/>
    <mergeCell ref="D866:E866"/>
    <mergeCell ref="D867:E867"/>
    <mergeCell ref="D860:E860"/>
    <mergeCell ref="D861:E861"/>
    <mergeCell ref="D862:E862"/>
    <mergeCell ref="J852:J853"/>
    <mergeCell ref="D854:D856"/>
    <mergeCell ref="E854:F856"/>
    <mergeCell ref="G854:G856"/>
    <mergeCell ref="H854:H856"/>
    <mergeCell ref="I854:I856"/>
    <mergeCell ref="J854:J856"/>
    <mergeCell ref="B852:D852"/>
    <mergeCell ref="E852:F853"/>
    <mergeCell ref="G852:G853"/>
    <mergeCell ref="H852:H853"/>
    <mergeCell ref="I852:I853"/>
    <mergeCell ref="D842:E842"/>
    <mergeCell ref="D843:E843"/>
    <mergeCell ref="D845:E845"/>
    <mergeCell ref="C849:D849"/>
    <mergeCell ref="C850:D850"/>
    <mergeCell ref="B838:B840"/>
    <mergeCell ref="D838:E838"/>
    <mergeCell ref="D839:E839"/>
    <mergeCell ref="D840:E840"/>
    <mergeCell ref="D841:E841"/>
    <mergeCell ref="D833:E833"/>
    <mergeCell ref="D834:E834"/>
    <mergeCell ref="D835:E835"/>
    <mergeCell ref="D836:E836"/>
    <mergeCell ref="D837:E837"/>
    <mergeCell ref="D828:E828"/>
    <mergeCell ref="D829:E829"/>
    <mergeCell ref="D830:E830"/>
    <mergeCell ref="D831:E831"/>
    <mergeCell ref="D832:E832"/>
    <mergeCell ref="D823:E823"/>
    <mergeCell ref="D824:E824"/>
    <mergeCell ref="D825:E825"/>
    <mergeCell ref="D826:E826"/>
    <mergeCell ref="D827:E827"/>
    <mergeCell ref="D818:E818"/>
    <mergeCell ref="D819:E819"/>
    <mergeCell ref="D820:E820"/>
    <mergeCell ref="D821:E821"/>
    <mergeCell ref="D822:E822"/>
    <mergeCell ref="D813:E813"/>
    <mergeCell ref="D814:E814"/>
    <mergeCell ref="D815:E815"/>
    <mergeCell ref="D816:E816"/>
    <mergeCell ref="D817:E817"/>
    <mergeCell ref="D808:E808"/>
    <mergeCell ref="D809:E809"/>
    <mergeCell ref="D810:E810"/>
    <mergeCell ref="D811:E811"/>
    <mergeCell ref="D812:E812"/>
    <mergeCell ref="D803:E803"/>
    <mergeCell ref="D804:E804"/>
    <mergeCell ref="D805:E805"/>
    <mergeCell ref="D806:E806"/>
    <mergeCell ref="D807:E807"/>
    <mergeCell ref="D798:E798"/>
    <mergeCell ref="D799:E799"/>
    <mergeCell ref="D800:E800"/>
    <mergeCell ref="D801:E801"/>
    <mergeCell ref="D802:E802"/>
    <mergeCell ref="D795:E795"/>
    <mergeCell ref="D796:E796"/>
    <mergeCell ref="D797:E797"/>
    <mergeCell ref="J787:J788"/>
    <mergeCell ref="D789:D791"/>
    <mergeCell ref="E789:F791"/>
    <mergeCell ref="G789:G791"/>
    <mergeCell ref="H789:H791"/>
    <mergeCell ref="I789:I791"/>
    <mergeCell ref="J789:J791"/>
    <mergeCell ref="B787:D787"/>
    <mergeCell ref="E787:F788"/>
    <mergeCell ref="G787:G788"/>
    <mergeCell ref="H787:H788"/>
    <mergeCell ref="I787:I788"/>
    <mergeCell ref="D777:E777"/>
    <mergeCell ref="D778:E778"/>
    <mergeCell ref="D780:E780"/>
    <mergeCell ref="C784:D784"/>
    <mergeCell ref="C785:D785"/>
    <mergeCell ref="B773:B775"/>
    <mergeCell ref="D773:E773"/>
    <mergeCell ref="D774:E774"/>
    <mergeCell ref="D775:E775"/>
    <mergeCell ref="D776:E776"/>
    <mergeCell ref="D768:E768"/>
    <mergeCell ref="D769:E769"/>
    <mergeCell ref="D770:E770"/>
    <mergeCell ref="D771:E771"/>
    <mergeCell ref="D772:E772"/>
    <mergeCell ref="D763:E763"/>
    <mergeCell ref="D764:E764"/>
    <mergeCell ref="D765:E765"/>
    <mergeCell ref="D766:E766"/>
    <mergeCell ref="D767:E767"/>
    <mergeCell ref="D758:E758"/>
    <mergeCell ref="D759:E759"/>
    <mergeCell ref="D760:E760"/>
    <mergeCell ref="D761:E761"/>
    <mergeCell ref="D762:E762"/>
    <mergeCell ref="D753:E753"/>
    <mergeCell ref="D754:E754"/>
    <mergeCell ref="D755:E755"/>
    <mergeCell ref="D756:E756"/>
    <mergeCell ref="D757:E757"/>
    <mergeCell ref="D748:E748"/>
    <mergeCell ref="D749:E749"/>
    <mergeCell ref="D750:E750"/>
    <mergeCell ref="D751:E751"/>
    <mergeCell ref="D752:E752"/>
    <mergeCell ref="D743:E743"/>
    <mergeCell ref="D744:E744"/>
    <mergeCell ref="D745:E745"/>
    <mergeCell ref="D746:E746"/>
    <mergeCell ref="D747:E747"/>
    <mergeCell ref="D738:E738"/>
    <mergeCell ref="D739:E739"/>
    <mergeCell ref="D740:E740"/>
    <mergeCell ref="D741:E741"/>
    <mergeCell ref="D742:E742"/>
    <mergeCell ref="D733:E733"/>
    <mergeCell ref="D734:E734"/>
    <mergeCell ref="D735:E735"/>
    <mergeCell ref="D736:E736"/>
    <mergeCell ref="D737:E737"/>
    <mergeCell ref="D730:E730"/>
    <mergeCell ref="D731:E731"/>
    <mergeCell ref="D732:E732"/>
    <mergeCell ref="J722:J723"/>
    <mergeCell ref="D724:D726"/>
    <mergeCell ref="E724:F726"/>
    <mergeCell ref="G724:G726"/>
    <mergeCell ref="H724:H726"/>
    <mergeCell ref="I724:I726"/>
    <mergeCell ref="J724:J726"/>
    <mergeCell ref="B722:D722"/>
    <mergeCell ref="E722:F723"/>
    <mergeCell ref="G722:G723"/>
    <mergeCell ref="H722:H723"/>
    <mergeCell ref="I722:I723"/>
    <mergeCell ref="D712:E712"/>
    <mergeCell ref="D713:E713"/>
    <mergeCell ref="D715:E715"/>
    <mergeCell ref="C719:D719"/>
    <mergeCell ref="C720:D720"/>
    <mergeCell ref="B708:B710"/>
    <mergeCell ref="D708:E708"/>
    <mergeCell ref="D709:E709"/>
    <mergeCell ref="D710:E710"/>
    <mergeCell ref="D711:E711"/>
    <mergeCell ref="D703:E703"/>
    <mergeCell ref="D704:E704"/>
    <mergeCell ref="D705:E705"/>
    <mergeCell ref="D706:E706"/>
    <mergeCell ref="D707:E707"/>
    <mergeCell ref="D698:E698"/>
    <mergeCell ref="D699:E699"/>
    <mergeCell ref="D700:E700"/>
    <mergeCell ref="D701:E701"/>
    <mergeCell ref="D702:E702"/>
    <mergeCell ref="D693:E693"/>
    <mergeCell ref="D694:E694"/>
    <mergeCell ref="D695:E695"/>
    <mergeCell ref="D696:E696"/>
    <mergeCell ref="D697:E697"/>
    <mergeCell ref="D688:E688"/>
    <mergeCell ref="D689:E689"/>
    <mergeCell ref="D690:E690"/>
    <mergeCell ref="D691:E691"/>
    <mergeCell ref="D692:E692"/>
    <mergeCell ref="D683:E683"/>
    <mergeCell ref="D684:E684"/>
    <mergeCell ref="D685:E685"/>
    <mergeCell ref="D686:E686"/>
    <mergeCell ref="D687:E687"/>
    <mergeCell ref="D678:E678"/>
    <mergeCell ref="D679:E679"/>
    <mergeCell ref="D680:E680"/>
    <mergeCell ref="D681:E681"/>
    <mergeCell ref="D682:E682"/>
    <mergeCell ref="D673:E673"/>
    <mergeCell ref="D674:E674"/>
    <mergeCell ref="D675:E675"/>
    <mergeCell ref="D676:E676"/>
    <mergeCell ref="D677:E677"/>
    <mergeCell ref="D668:E668"/>
    <mergeCell ref="D669:E669"/>
    <mergeCell ref="D670:E670"/>
    <mergeCell ref="D671:E671"/>
    <mergeCell ref="D672:E672"/>
    <mergeCell ref="D665:E665"/>
    <mergeCell ref="D666:E666"/>
    <mergeCell ref="D667:E667"/>
    <mergeCell ref="J657:J658"/>
    <mergeCell ref="D659:D661"/>
    <mergeCell ref="E659:F661"/>
    <mergeCell ref="G659:G661"/>
    <mergeCell ref="H659:H661"/>
    <mergeCell ref="I659:I661"/>
    <mergeCell ref="J659:J661"/>
    <mergeCell ref="B657:D657"/>
    <mergeCell ref="E657:F658"/>
    <mergeCell ref="G657:G658"/>
    <mergeCell ref="H657:H658"/>
    <mergeCell ref="I657:I658"/>
    <mergeCell ref="D647:E647"/>
    <mergeCell ref="D648:E648"/>
    <mergeCell ref="D650:E650"/>
    <mergeCell ref="C654:D654"/>
    <mergeCell ref="C655:D655"/>
    <mergeCell ref="B643:B645"/>
    <mergeCell ref="D643:E643"/>
    <mergeCell ref="D644:E644"/>
    <mergeCell ref="D645:E645"/>
    <mergeCell ref="D646:E646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3:E623"/>
    <mergeCell ref="D624:E624"/>
    <mergeCell ref="D625:E625"/>
    <mergeCell ref="D626:E626"/>
    <mergeCell ref="D627:E627"/>
    <mergeCell ref="D618:E618"/>
    <mergeCell ref="D619:E619"/>
    <mergeCell ref="D620:E620"/>
    <mergeCell ref="D621:E621"/>
    <mergeCell ref="D622:E622"/>
    <mergeCell ref="D613:E613"/>
    <mergeCell ref="D614:E614"/>
    <mergeCell ref="D615:E615"/>
    <mergeCell ref="D616:E616"/>
    <mergeCell ref="D617:E617"/>
    <mergeCell ref="D608:E608"/>
    <mergeCell ref="D609:E609"/>
    <mergeCell ref="D610:E610"/>
    <mergeCell ref="D611:E611"/>
    <mergeCell ref="D612:E612"/>
    <mergeCell ref="D603:E603"/>
    <mergeCell ref="D604:E604"/>
    <mergeCell ref="D605:E605"/>
    <mergeCell ref="D606:E606"/>
    <mergeCell ref="D607:E607"/>
    <mergeCell ref="D600:E600"/>
    <mergeCell ref="D601:E601"/>
    <mergeCell ref="D602:E602"/>
    <mergeCell ref="J592:J593"/>
    <mergeCell ref="D594:D596"/>
    <mergeCell ref="E594:F596"/>
    <mergeCell ref="G594:G596"/>
    <mergeCell ref="H594:H596"/>
    <mergeCell ref="I594:I596"/>
    <mergeCell ref="J594:J596"/>
    <mergeCell ref="B592:D592"/>
    <mergeCell ref="E592:F593"/>
    <mergeCell ref="G592:G593"/>
    <mergeCell ref="H592:H593"/>
    <mergeCell ref="I592:I593"/>
    <mergeCell ref="D582:E582"/>
    <mergeCell ref="D583:E583"/>
    <mergeCell ref="D585:E585"/>
    <mergeCell ref="C589:D589"/>
    <mergeCell ref="C590:D590"/>
    <mergeCell ref="B578:B580"/>
    <mergeCell ref="D578:E578"/>
    <mergeCell ref="D579:E579"/>
    <mergeCell ref="D580:E580"/>
    <mergeCell ref="D581:E581"/>
    <mergeCell ref="D573:E573"/>
    <mergeCell ref="D574:E574"/>
    <mergeCell ref="D575:E575"/>
    <mergeCell ref="D576:E576"/>
    <mergeCell ref="D577:E577"/>
    <mergeCell ref="D568:E568"/>
    <mergeCell ref="D569:E569"/>
    <mergeCell ref="D570:E570"/>
    <mergeCell ref="D571:E571"/>
    <mergeCell ref="D572:E572"/>
    <mergeCell ref="D563:E563"/>
    <mergeCell ref="D564:E564"/>
    <mergeCell ref="D565:E565"/>
    <mergeCell ref="D566:E566"/>
    <mergeCell ref="D567:E567"/>
    <mergeCell ref="D558:E558"/>
    <mergeCell ref="D559:E559"/>
    <mergeCell ref="D560:E560"/>
    <mergeCell ref="D561:E561"/>
    <mergeCell ref="D562:E562"/>
    <mergeCell ref="D553:E553"/>
    <mergeCell ref="D554:E554"/>
    <mergeCell ref="D555:E555"/>
    <mergeCell ref="D556:E556"/>
    <mergeCell ref="D557:E557"/>
    <mergeCell ref="D548:E548"/>
    <mergeCell ref="D549:E549"/>
    <mergeCell ref="D550:E550"/>
    <mergeCell ref="D551:E551"/>
    <mergeCell ref="D552:E552"/>
    <mergeCell ref="D543:E543"/>
    <mergeCell ref="D544:E544"/>
    <mergeCell ref="D545:E545"/>
    <mergeCell ref="D546:E546"/>
    <mergeCell ref="D547:E547"/>
    <mergeCell ref="D538:E538"/>
    <mergeCell ref="D539:E539"/>
    <mergeCell ref="D540:E540"/>
    <mergeCell ref="D541:E541"/>
    <mergeCell ref="D542:E542"/>
    <mergeCell ref="D535:E535"/>
    <mergeCell ref="D536:E536"/>
    <mergeCell ref="D537:E537"/>
    <mergeCell ref="J527:J528"/>
    <mergeCell ref="D529:D531"/>
    <mergeCell ref="E529:F531"/>
    <mergeCell ref="G529:G531"/>
    <mergeCell ref="H529:H531"/>
    <mergeCell ref="I529:I531"/>
    <mergeCell ref="J529:J531"/>
    <mergeCell ref="B527:D527"/>
    <mergeCell ref="E527:F528"/>
    <mergeCell ref="G527:G528"/>
    <mergeCell ref="H527:H528"/>
    <mergeCell ref="I527:I528"/>
    <mergeCell ref="D517:E517"/>
    <mergeCell ref="D518:E518"/>
    <mergeCell ref="D520:E520"/>
    <mergeCell ref="C524:D524"/>
    <mergeCell ref="C525:D525"/>
    <mergeCell ref="B513:B515"/>
    <mergeCell ref="D513:E513"/>
    <mergeCell ref="D514:E514"/>
    <mergeCell ref="D515:E515"/>
    <mergeCell ref="D516:E516"/>
    <mergeCell ref="D508:E508"/>
    <mergeCell ref="D509:E509"/>
    <mergeCell ref="D510:E510"/>
    <mergeCell ref="D511:E511"/>
    <mergeCell ref="D512:E512"/>
    <mergeCell ref="D503:E503"/>
    <mergeCell ref="D504:E504"/>
    <mergeCell ref="D505:E505"/>
    <mergeCell ref="D506:E506"/>
    <mergeCell ref="D507:E507"/>
    <mergeCell ref="D498:E498"/>
    <mergeCell ref="D499:E499"/>
    <mergeCell ref="D500:E500"/>
    <mergeCell ref="D501:E501"/>
    <mergeCell ref="D502:E502"/>
    <mergeCell ref="D493:E493"/>
    <mergeCell ref="D494:E494"/>
    <mergeCell ref="D495:E495"/>
    <mergeCell ref="D496:E496"/>
    <mergeCell ref="D497:E497"/>
    <mergeCell ref="D488:E488"/>
    <mergeCell ref="D489:E489"/>
    <mergeCell ref="D490:E490"/>
    <mergeCell ref="D491:E491"/>
    <mergeCell ref="D492:E492"/>
    <mergeCell ref="D483:E483"/>
    <mergeCell ref="D484:E484"/>
    <mergeCell ref="D485:E485"/>
    <mergeCell ref="D486:E486"/>
    <mergeCell ref="D487:E487"/>
    <mergeCell ref="D478:E478"/>
    <mergeCell ref="D479:E479"/>
    <mergeCell ref="D480:E480"/>
    <mergeCell ref="D481:E481"/>
    <mergeCell ref="D482:E482"/>
    <mergeCell ref="D473:E473"/>
    <mergeCell ref="D474:E474"/>
    <mergeCell ref="D475:E475"/>
    <mergeCell ref="D476:E476"/>
    <mergeCell ref="D477:E477"/>
    <mergeCell ref="D470:E470"/>
    <mergeCell ref="D471:E471"/>
    <mergeCell ref="D472:E472"/>
    <mergeCell ref="J462:J463"/>
    <mergeCell ref="D464:D466"/>
    <mergeCell ref="E464:F466"/>
    <mergeCell ref="G464:G466"/>
    <mergeCell ref="H464:H466"/>
    <mergeCell ref="I464:I466"/>
    <mergeCell ref="J464:J466"/>
    <mergeCell ref="B462:D462"/>
    <mergeCell ref="E462:F463"/>
    <mergeCell ref="G462:G463"/>
    <mergeCell ref="H462:H463"/>
    <mergeCell ref="I462:I463"/>
    <mergeCell ref="D452:E452"/>
    <mergeCell ref="D453:E453"/>
    <mergeCell ref="D455:E455"/>
    <mergeCell ref="C459:D459"/>
    <mergeCell ref="C460:D460"/>
    <mergeCell ref="B448:B450"/>
    <mergeCell ref="D448:E448"/>
    <mergeCell ref="D449:E449"/>
    <mergeCell ref="D450:E450"/>
    <mergeCell ref="D451:E451"/>
    <mergeCell ref="D443:E443"/>
    <mergeCell ref="D444:E444"/>
    <mergeCell ref="D445:E445"/>
    <mergeCell ref="D446:E446"/>
    <mergeCell ref="D447:E447"/>
    <mergeCell ref="D438:E438"/>
    <mergeCell ref="D439:E439"/>
    <mergeCell ref="D440:E440"/>
    <mergeCell ref="D441:E441"/>
    <mergeCell ref="D442:E442"/>
    <mergeCell ref="D433:E433"/>
    <mergeCell ref="D434:E434"/>
    <mergeCell ref="D435:E435"/>
    <mergeCell ref="D436:E436"/>
    <mergeCell ref="D437:E437"/>
    <mergeCell ref="D428:E428"/>
    <mergeCell ref="D429:E429"/>
    <mergeCell ref="D430:E430"/>
    <mergeCell ref="D431:E431"/>
    <mergeCell ref="D432:E432"/>
    <mergeCell ref="D423:E423"/>
    <mergeCell ref="D424:E424"/>
    <mergeCell ref="D425:E425"/>
    <mergeCell ref="D426:E426"/>
    <mergeCell ref="D427:E427"/>
    <mergeCell ref="D418:E418"/>
    <mergeCell ref="D419:E419"/>
    <mergeCell ref="D420:E420"/>
    <mergeCell ref="D421:E421"/>
    <mergeCell ref="D422:E422"/>
    <mergeCell ref="D413:E413"/>
    <mergeCell ref="D414:E414"/>
    <mergeCell ref="D415:E415"/>
    <mergeCell ref="D416:E416"/>
    <mergeCell ref="D417:E417"/>
    <mergeCell ref="D408:E408"/>
    <mergeCell ref="D409:E409"/>
    <mergeCell ref="D410:E410"/>
    <mergeCell ref="D411:E411"/>
    <mergeCell ref="D412:E412"/>
    <mergeCell ref="D405:E405"/>
    <mergeCell ref="D406:E406"/>
    <mergeCell ref="D407:E407"/>
    <mergeCell ref="J397:J398"/>
    <mergeCell ref="D399:D401"/>
    <mergeCell ref="E399:F401"/>
    <mergeCell ref="G399:G401"/>
    <mergeCell ref="H399:H401"/>
    <mergeCell ref="I399:I401"/>
    <mergeCell ref="J399:J401"/>
    <mergeCell ref="B397:D397"/>
    <mergeCell ref="E397:F398"/>
    <mergeCell ref="G397:G398"/>
    <mergeCell ref="H397:H398"/>
    <mergeCell ref="I397:I398"/>
    <mergeCell ref="D387:E387"/>
    <mergeCell ref="D388:E388"/>
    <mergeCell ref="D390:E390"/>
    <mergeCell ref="C394:D394"/>
    <mergeCell ref="C395:D395"/>
    <mergeCell ref="B383:B385"/>
    <mergeCell ref="D383:E383"/>
    <mergeCell ref="D384:E384"/>
    <mergeCell ref="D385:E385"/>
    <mergeCell ref="D386:E386"/>
    <mergeCell ref="D378:E378"/>
    <mergeCell ref="D379:E379"/>
    <mergeCell ref="D380:E380"/>
    <mergeCell ref="D381:E381"/>
    <mergeCell ref="D382:E382"/>
    <mergeCell ref="D373:E373"/>
    <mergeCell ref="D374:E374"/>
    <mergeCell ref="D375:E375"/>
    <mergeCell ref="D376:E376"/>
    <mergeCell ref="D377:E377"/>
    <mergeCell ref="D368:E368"/>
    <mergeCell ref="D369:E369"/>
    <mergeCell ref="D370:E370"/>
    <mergeCell ref="D371:E371"/>
    <mergeCell ref="D372:E372"/>
    <mergeCell ref="D363:E363"/>
    <mergeCell ref="D364:E364"/>
    <mergeCell ref="D365:E365"/>
    <mergeCell ref="D366:E366"/>
    <mergeCell ref="D367:E367"/>
    <mergeCell ref="D358:E358"/>
    <mergeCell ref="D359:E359"/>
    <mergeCell ref="D360:E360"/>
    <mergeCell ref="D361:E361"/>
    <mergeCell ref="D362:E362"/>
    <mergeCell ref="D353:E353"/>
    <mergeCell ref="D354:E354"/>
    <mergeCell ref="D355:E355"/>
    <mergeCell ref="D356:E356"/>
    <mergeCell ref="D357:E357"/>
    <mergeCell ref="D348:E348"/>
    <mergeCell ref="D349:E349"/>
    <mergeCell ref="D350:E350"/>
    <mergeCell ref="D351:E351"/>
    <mergeCell ref="D352:E352"/>
    <mergeCell ref="D343:E343"/>
    <mergeCell ref="D344:E344"/>
    <mergeCell ref="D345:E345"/>
    <mergeCell ref="D346:E346"/>
    <mergeCell ref="D347:E347"/>
    <mergeCell ref="D340:E340"/>
    <mergeCell ref="D341:E341"/>
    <mergeCell ref="D342:E342"/>
    <mergeCell ref="J332:J333"/>
    <mergeCell ref="D334:D336"/>
    <mergeCell ref="E334:F336"/>
    <mergeCell ref="G334:G336"/>
    <mergeCell ref="H334:H336"/>
    <mergeCell ref="I334:I336"/>
    <mergeCell ref="J334:J336"/>
    <mergeCell ref="B332:D332"/>
    <mergeCell ref="E332:F333"/>
    <mergeCell ref="G332:G333"/>
    <mergeCell ref="H332:H333"/>
    <mergeCell ref="I332:I333"/>
    <mergeCell ref="D322:E322"/>
    <mergeCell ref="D323:E323"/>
    <mergeCell ref="D325:E325"/>
    <mergeCell ref="C329:D329"/>
    <mergeCell ref="C330:D330"/>
    <mergeCell ref="B318:B320"/>
    <mergeCell ref="D318:E318"/>
    <mergeCell ref="D319:E319"/>
    <mergeCell ref="D320:E320"/>
    <mergeCell ref="D321:E321"/>
    <mergeCell ref="D313:E313"/>
    <mergeCell ref="D314:E314"/>
    <mergeCell ref="D315:E315"/>
    <mergeCell ref="D316:E316"/>
    <mergeCell ref="D317:E317"/>
    <mergeCell ref="D308:E308"/>
    <mergeCell ref="D309:E309"/>
    <mergeCell ref="D310:E310"/>
    <mergeCell ref="D311:E311"/>
    <mergeCell ref="D312:E312"/>
    <mergeCell ref="D303:E303"/>
    <mergeCell ref="D304:E304"/>
    <mergeCell ref="D305:E305"/>
    <mergeCell ref="D306:E306"/>
    <mergeCell ref="D307:E307"/>
    <mergeCell ref="D298:E298"/>
    <mergeCell ref="D299:E299"/>
    <mergeCell ref="D300:E300"/>
    <mergeCell ref="D301:E301"/>
    <mergeCell ref="D302:E302"/>
    <mergeCell ref="D293:E293"/>
    <mergeCell ref="D294:E294"/>
    <mergeCell ref="D295:E295"/>
    <mergeCell ref="D296:E296"/>
    <mergeCell ref="D297:E297"/>
    <mergeCell ref="D288:E288"/>
    <mergeCell ref="D289:E289"/>
    <mergeCell ref="D290:E290"/>
    <mergeCell ref="D291:E291"/>
    <mergeCell ref="D292:E292"/>
    <mergeCell ref="D283:E283"/>
    <mergeCell ref="D284:E284"/>
    <mergeCell ref="D285:E285"/>
    <mergeCell ref="D286:E286"/>
    <mergeCell ref="D287:E287"/>
    <mergeCell ref="D278:E278"/>
    <mergeCell ref="D279:E279"/>
    <mergeCell ref="D280:E280"/>
    <mergeCell ref="D281:E281"/>
    <mergeCell ref="D282:E282"/>
    <mergeCell ref="D275:E275"/>
    <mergeCell ref="D276:E276"/>
    <mergeCell ref="D277:E277"/>
    <mergeCell ref="J267:J268"/>
    <mergeCell ref="D269:D271"/>
    <mergeCell ref="E269:F271"/>
    <mergeCell ref="G269:G271"/>
    <mergeCell ref="H269:H271"/>
    <mergeCell ref="I269:I271"/>
    <mergeCell ref="J269:J271"/>
    <mergeCell ref="B267:D267"/>
    <mergeCell ref="E267:F268"/>
    <mergeCell ref="G267:G268"/>
    <mergeCell ref="H267:H268"/>
    <mergeCell ref="I267:I268"/>
    <mergeCell ref="D257:E257"/>
    <mergeCell ref="D258:E258"/>
    <mergeCell ref="D260:E260"/>
    <mergeCell ref="C264:D264"/>
    <mergeCell ref="C265:D265"/>
    <mergeCell ref="B253:B255"/>
    <mergeCell ref="D253:E253"/>
    <mergeCell ref="D254:E254"/>
    <mergeCell ref="D255:E255"/>
    <mergeCell ref="D256:E256"/>
    <mergeCell ref="D248:E248"/>
    <mergeCell ref="D249:E249"/>
    <mergeCell ref="D250:E250"/>
    <mergeCell ref="D251:E251"/>
    <mergeCell ref="D252:E252"/>
    <mergeCell ref="D243:E243"/>
    <mergeCell ref="D244:E244"/>
    <mergeCell ref="D245:E245"/>
    <mergeCell ref="D246:E246"/>
    <mergeCell ref="D247:E247"/>
    <mergeCell ref="D238:E238"/>
    <mergeCell ref="D239:E239"/>
    <mergeCell ref="D240:E240"/>
    <mergeCell ref="D241:E241"/>
    <mergeCell ref="D242:E242"/>
    <mergeCell ref="D233:E233"/>
    <mergeCell ref="D234:E234"/>
    <mergeCell ref="D235:E235"/>
    <mergeCell ref="D236:E236"/>
    <mergeCell ref="D237:E237"/>
    <mergeCell ref="D228:E228"/>
    <mergeCell ref="D229:E229"/>
    <mergeCell ref="D230:E230"/>
    <mergeCell ref="D231:E231"/>
    <mergeCell ref="D232:E232"/>
    <mergeCell ref="D223:E223"/>
    <mergeCell ref="D224:E224"/>
    <mergeCell ref="D225:E225"/>
    <mergeCell ref="D226:E226"/>
    <mergeCell ref="D227:E227"/>
    <mergeCell ref="D218:E218"/>
    <mergeCell ref="D219:E219"/>
    <mergeCell ref="D220:E220"/>
    <mergeCell ref="D221:E221"/>
    <mergeCell ref="D222:E222"/>
    <mergeCell ref="D213:E213"/>
    <mergeCell ref="D214:E214"/>
    <mergeCell ref="D215:E215"/>
    <mergeCell ref="D216:E216"/>
    <mergeCell ref="D217:E217"/>
    <mergeCell ref="D210:E210"/>
    <mergeCell ref="D211:E211"/>
    <mergeCell ref="D212:E212"/>
    <mergeCell ref="J202:J203"/>
    <mergeCell ref="D204:D206"/>
    <mergeCell ref="E204:F206"/>
    <mergeCell ref="G204:G206"/>
    <mergeCell ref="H204:H206"/>
    <mergeCell ref="I204:I206"/>
    <mergeCell ref="J204:J206"/>
    <mergeCell ref="B202:D202"/>
    <mergeCell ref="E202:F203"/>
    <mergeCell ref="G202:G203"/>
    <mergeCell ref="H202:H203"/>
    <mergeCell ref="I202:I203"/>
    <mergeCell ref="D192:E192"/>
    <mergeCell ref="D193:E193"/>
    <mergeCell ref="D195:E195"/>
    <mergeCell ref="C199:D199"/>
    <mergeCell ref="C200:D200"/>
    <mergeCell ref="B188:B190"/>
    <mergeCell ref="D188:E188"/>
    <mergeCell ref="D189:E189"/>
    <mergeCell ref="D190:E190"/>
    <mergeCell ref="D191:E191"/>
    <mergeCell ref="D183:E183"/>
    <mergeCell ref="D184:E184"/>
    <mergeCell ref="D185:E185"/>
    <mergeCell ref="D186:E186"/>
    <mergeCell ref="D187:E187"/>
    <mergeCell ref="D178:E178"/>
    <mergeCell ref="D179:E179"/>
    <mergeCell ref="D180:E180"/>
    <mergeCell ref="D181:E181"/>
    <mergeCell ref="D182:E182"/>
    <mergeCell ref="D173:E173"/>
    <mergeCell ref="D174:E174"/>
    <mergeCell ref="D175:E175"/>
    <mergeCell ref="D176:E176"/>
    <mergeCell ref="D177:E177"/>
    <mergeCell ref="D168:E168"/>
    <mergeCell ref="D169:E169"/>
    <mergeCell ref="D170:E170"/>
    <mergeCell ref="D171:E171"/>
    <mergeCell ref="D172:E172"/>
    <mergeCell ref="D163:E163"/>
    <mergeCell ref="D164:E164"/>
    <mergeCell ref="D165:E165"/>
    <mergeCell ref="D166:E166"/>
    <mergeCell ref="D167:E167"/>
    <mergeCell ref="D158:E158"/>
    <mergeCell ref="D159:E159"/>
    <mergeCell ref="D160:E160"/>
    <mergeCell ref="D161:E161"/>
    <mergeCell ref="D162:E162"/>
    <mergeCell ref="D153:E153"/>
    <mergeCell ref="D154:E154"/>
    <mergeCell ref="D155:E155"/>
    <mergeCell ref="D156:E156"/>
    <mergeCell ref="D157:E157"/>
    <mergeCell ref="D148:E148"/>
    <mergeCell ref="D149:E149"/>
    <mergeCell ref="D150:E150"/>
    <mergeCell ref="D151:E151"/>
    <mergeCell ref="D152:E152"/>
    <mergeCell ref="D145:E145"/>
    <mergeCell ref="D146:E146"/>
    <mergeCell ref="D147:E147"/>
    <mergeCell ref="J137:J138"/>
    <mergeCell ref="D139:D141"/>
    <mergeCell ref="E139:F141"/>
    <mergeCell ref="G139:G141"/>
    <mergeCell ref="H139:H141"/>
    <mergeCell ref="I139:I141"/>
    <mergeCell ref="J139:J141"/>
    <mergeCell ref="B137:D137"/>
    <mergeCell ref="E137:F138"/>
    <mergeCell ref="G137:G138"/>
    <mergeCell ref="H137:H138"/>
    <mergeCell ref="I137:I138"/>
    <mergeCell ref="D127:E127"/>
    <mergeCell ref="D128:E128"/>
    <mergeCell ref="D130:E130"/>
    <mergeCell ref="C134:D134"/>
    <mergeCell ref="C135:D135"/>
    <mergeCell ref="B123:B125"/>
    <mergeCell ref="D123:E123"/>
    <mergeCell ref="D124:E124"/>
    <mergeCell ref="D125:E125"/>
    <mergeCell ref="D126:E126"/>
    <mergeCell ref="D118:E118"/>
    <mergeCell ref="D119:E119"/>
    <mergeCell ref="D120:E120"/>
    <mergeCell ref="D121:E121"/>
    <mergeCell ref="D122:E122"/>
    <mergeCell ref="D113:E113"/>
    <mergeCell ref="D114:E114"/>
    <mergeCell ref="D115:E115"/>
    <mergeCell ref="D116:E116"/>
    <mergeCell ref="D117:E117"/>
    <mergeCell ref="H72:H73"/>
    <mergeCell ref="I72:I73"/>
    <mergeCell ref="J72:J73"/>
    <mergeCell ref="D74:D76"/>
    <mergeCell ref="E74:F76"/>
    <mergeCell ref="G74:G76"/>
    <mergeCell ref="H74:H76"/>
    <mergeCell ref="I74:I76"/>
    <mergeCell ref="J74:J76"/>
    <mergeCell ref="D108:E108"/>
    <mergeCell ref="D109:E109"/>
    <mergeCell ref="D110:E110"/>
    <mergeCell ref="D111:E111"/>
    <mergeCell ref="D112:E112"/>
    <mergeCell ref="D103:E103"/>
    <mergeCell ref="D104:E104"/>
    <mergeCell ref="D105:E105"/>
    <mergeCell ref="D106:E106"/>
    <mergeCell ref="D107:E107"/>
    <mergeCell ref="D98:E98"/>
    <mergeCell ref="D99:E99"/>
    <mergeCell ref="D100:E100"/>
    <mergeCell ref="D101:E101"/>
    <mergeCell ref="D102:E102"/>
    <mergeCell ref="D93:E93"/>
    <mergeCell ref="D94:E94"/>
    <mergeCell ref="D95:E95"/>
    <mergeCell ref="D96:E96"/>
    <mergeCell ref="D97:E97"/>
    <mergeCell ref="G72:G73"/>
    <mergeCell ref="D88:E88"/>
    <mergeCell ref="D89:E89"/>
    <mergeCell ref="D90:E90"/>
    <mergeCell ref="D91:E91"/>
    <mergeCell ref="D92:E92"/>
    <mergeCell ref="D83:E83"/>
    <mergeCell ref="D84:E84"/>
    <mergeCell ref="D85:E85"/>
    <mergeCell ref="D86:E86"/>
    <mergeCell ref="D87:E87"/>
    <mergeCell ref="D80:E80"/>
    <mergeCell ref="D81:E81"/>
    <mergeCell ref="D82:E82"/>
    <mergeCell ref="D28:E28"/>
    <mergeCell ref="D29:E29"/>
    <mergeCell ref="D30:E30"/>
    <mergeCell ref="D31:E31"/>
    <mergeCell ref="D32:E32"/>
    <mergeCell ref="D33:E33"/>
    <mergeCell ref="D34:E34"/>
    <mergeCell ref="C69:D69"/>
    <mergeCell ref="C70:D70"/>
    <mergeCell ref="B72:D72"/>
    <mergeCell ref="E72:F73"/>
    <mergeCell ref="D62:E62"/>
    <mergeCell ref="D63:E63"/>
    <mergeCell ref="D65:E65"/>
    <mergeCell ref="B3:I3"/>
    <mergeCell ref="B58:B60"/>
    <mergeCell ref="H7:H8"/>
    <mergeCell ref="G7:G8"/>
    <mergeCell ref="D17:E17"/>
    <mergeCell ref="D9:D11"/>
    <mergeCell ref="B7:D7"/>
    <mergeCell ref="D60:E60"/>
    <mergeCell ref="D50:E50"/>
    <mergeCell ref="D51:E51"/>
    <mergeCell ref="D52:E52"/>
    <mergeCell ref="D53:E53"/>
    <mergeCell ref="D42:E42"/>
    <mergeCell ref="D43:E43"/>
    <mergeCell ref="D44:E44"/>
    <mergeCell ref="D45:E45"/>
    <mergeCell ref="D61:E61"/>
    <mergeCell ref="D26:E26"/>
    <mergeCell ref="D27:E27"/>
    <mergeCell ref="C4:D4"/>
    <mergeCell ref="C5:D5"/>
    <mergeCell ref="E7:F8"/>
    <mergeCell ref="E9:F11"/>
    <mergeCell ref="D54:E54"/>
    <mergeCell ref="D55:E55"/>
    <mergeCell ref="D56:E56"/>
    <mergeCell ref="J7:J8"/>
    <mergeCell ref="J9:J11"/>
    <mergeCell ref="I7:I8"/>
    <mergeCell ref="D23:E23"/>
    <mergeCell ref="D15:E15"/>
    <mergeCell ref="D16:E16"/>
    <mergeCell ref="G9:G11"/>
    <mergeCell ref="H9:H11"/>
    <mergeCell ref="I9:I11"/>
    <mergeCell ref="D18:E18"/>
    <mergeCell ref="D19:E19"/>
    <mergeCell ref="D20:E20"/>
    <mergeCell ref="D21:E21"/>
    <mergeCell ref="D22:E22"/>
    <mergeCell ref="D57:E57"/>
    <mergeCell ref="D58:E58"/>
    <mergeCell ref="D59:E59"/>
    <mergeCell ref="D48:E48"/>
    <mergeCell ref="D49:E49"/>
    <mergeCell ref="D46:E46"/>
    <mergeCell ref="D47:E47"/>
    <mergeCell ref="D36:E36"/>
    <mergeCell ref="D37:E37"/>
    <mergeCell ref="D38:E38"/>
    <mergeCell ref="D39:E39"/>
    <mergeCell ref="D40:E40"/>
    <mergeCell ref="D41:E41"/>
    <mergeCell ref="D35:E35"/>
    <mergeCell ref="D24:E24"/>
    <mergeCell ref="D25:E25"/>
  </mergeCells>
  <phoneticPr fontId="9" type="noConversion"/>
  <pageMargins left="0.7" right="0.7" top="0.75" bottom="0.75" header="0.3" footer="0.3"/>
  <pageSetup paperSize="9" scale="46" orientation="portrait" verticalDpi="0" r:id="rId1"/>
  <rowBreaks count="30" manualBreakCount="30">
    <brk id="68" min="1" max="11" man="1"/>
    <brk id="133" min="1" max="11" man="1"/>
    <brk id="198" min="1" max="11" man="1"/>
    <brk id="263" min="1" max="11" man="1"/>
    <brk id="328" min="1" max="11" man="1"/>
    <brk id="393" min="1" max="11" man="1"/>
    <brk id="458" min="1" max="11" man="1"/>
    <brk id="523" min="1" max="11" man="1"/>
    <brk id="588" min="1" max="11" man="1"/>
    <brk id="653" min="1" max="11" man="1"/>
    <brk id="718" min="1" max="11" man="1"/>
    <brk id="783" min="1" max="11" man="1"/>
    <brk id="848" min="1" max="11" man="1"/>
    <brk id="913" min="1" max="11" man="1"/>
    <brk id="978" min="1" max="11" man="1"/>
    <brk id="1043" min="1" max="11" man="1"/>
    <brk id="1108" min="1" max="11" man="1"/>
    <brk id="1173" min="1" max="11" man="1"/>
    <brk id="1238" min="1" max="11" man="1"/>
    <brk id="1303" min="1" max="11" man="1"/>
    <brk id="1368" min="1" max="11" man="1"/>
    <brk id="1433" min="1" max="11" man="1"/>
    <brk id="1498" min="1" max="11" man="1"/>
    <brk id="1563" min="1" max="11" man="1"/>
    <brk id="1628" min="1" max="11" man="1"/>
    <brk id="1693" min="1" max="11" man="1"/>
    <brk id="1758" min="1" max="11" man="1"/>
    <brk id="1823" min="1" max="11" man="1"/>
    <brk id="1888" min="1" max="11" man="1"/>
    <brk id="1953" min="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55"/>
  <sheetViews>
    <sheetView workbookViewId="0">
      <selection activeCell="S9" sqref="S9"/>
    </sheetView>
  </sheetViews>
  <sheetFormatPr defaultColWidth="10.28515625" defaultRowHeight="13.5"/>
  <cols>
    <col min="1" max="1" width="5.42578125" style="245" bestFit="1" customWidth="1"/>
    <col min="2" max="2" width="39.140625" style="245" customWidth="1"/>
    <col min="3" max="4" width="9.140625" style="245" bestFit="1" customWidth="1"/>
    <col min="5" max="5" width="10" style="245" bestFit="1" customWidth="1"/>
    <col min="6" max="6" width="7.28515625" style="245" bestFit="1" customWidth="1"/>
    <col min="7" max="8" width="9.140625" style="245" bestFit="1" customWidth="1"/>
    <col min="9" max="9" width="14.5703125" style="245" bestFit="1" customWidth="1"/>
    <col min="10" max="10" width="4.140625" style="245" customWidth="1"/>
    <col min="11" max="11" width="6" style="246" bestFit="1" customWidth="1"/>
    <col min="12" max="13" width="12.5703125" style="245" bestFit="1" customWidth="1"/>
    <col min="14" max="14" width="11.7109375" style="245" bestFit="1" customWidth="1"/>
    <col min="15" max="15" width="19.28515625" style="245" customWidth="1"/>
    <col min="16" max="40" width="11.7109375" style="245" bestFit="1" customWidth="1"/>
    <col min="41" max="43" width="13" style="245" bestFit="1" customWidth="1"/>
    <col min="44" max="16384" width="10.28515625" style="245"/>
  </cols>
  <sheetData>
    <row r="1" spans="1:43" ht="41.25" customHeight="1" thickBot="1">
      <c r="A1" s="244" t="s">
        <v>503</v>
      </c>
      <c r="K1" s="519" t="s">
        <v>496</v>
      </c>
      <c r="L1" s="520"/>
      <c r="M1" s="520"/>
      <c r="N1" s="520"/>
      <c r="O1" s="520"/>
      <c r="P1" s="520"/>
      <c r="Q1" s="520"/>
      <c r="R1" s="520"/>
      <c r="S1" s="520"/>
      <c r="T1" s="520"/>
      <c r="U1" s="521"/>
    </row>
    <row r="2" spans="1:43" ht="29.25" customHeight="1">
      <c r="M2" s="247"/>
    </row>
    <row r="3" spans="1:43" ht="18" customHeight="1">
      <c r="E3" s="522" t="s">
        <v>447</v>
      </c>
      <c r="F3" s="523"/>
      <c r="G3" s="523"/>
      <c r="H3" s="523"/>
      <c r="I3" s="524"/>
      <c r="J3" s="248"/>
      <c r="K3" s="522" t="s">
        <v>448</v>
      </c>
      <c r="L3" s="523"/>
      <c r="M3" s="523"/>
      <c r="N3" s="523"/>
      <c r="O3" s="523"/>
      <c r="P3" s="524"/>
    </row>
    <row r="4" spans="1:43" ht="18" customHeight="1">
      <c r="A4" s="249" t="s">
        <v>68</v>
      </c>
      <c r="B4" s="249" t="s">
        <v>69</v>
      </c>
      <c r="C4" s="249" t="s">
        <v>44</v>
      </c>
      <c r="D4" s="249" t="s">
        <v>449</v>
      </c>
      <c r="E4" s="249" t="s">
        <v>450</v>
      </c>
      <c r="F4" s="249" t="s">
        <v>451</v>
      </c>
      <c r="G4" s="249" t="s">
        <v>452</v>
      </c>
      <c r="H4" s="249" t="s">
        <v>453</v>
      </c>
      <c r="I4" s="249" t="s">
        <v>454</v>
      </c>
      <c r="J4" s="250"/>
      <c r="K4" s="249" t="s">
        <v>455</v>
      </c>
      <c r="L4" s="249" t="s">
        <v>456</v>
      </c>
      <c r="M4" s="249" t="s">
        <v>457</v>
      </c>
      <c r="N4" s="249" t="s">
        <v>458</v>
      </c>
      <c r="O4" s="249" t="s">
        <v>459</v>
      </c>
      <c r="P4" s="249" t="s">
        <v>460</v>
      </c>
      <c r="Q4" s="249" t="s">
        <v>461</v>
      </c>
      <c r="R4" s="249" t="s">
        <v>462</v>
      </c>
      <c r="S4" s="249" t="s">
        <v>463</v>
      </c>
      <c r="T4" s="249" t="s">
        <v>464</v>
      </c>
      <c r="U4" s="249" t="s">
        <v>465</v>
      </c>
      <c r="V4" s="249" t="s">
        <v>466</v>
      </c>
      <c r="W4" s="249" t="s">
        <v>467</v>
      </c>
      <c r="X4" s="249" t="s">
        <v>468</v>
      </c>
      <c r="Y4" s="249" t="s">
        <v>469</v>
      </c>
      <c r="Z4" s="249" t="s">
        <v>470</v>
      </c>
      <c r="AA4" s="249" t="s">
        <v>471</v>
      </c>
      <c r="AB4" s="249" t="s">
        <v>472</v>
      </c>
      <c r="AC4" s="249" t="s">
        <v>473</v>
      </c>
      <c r="AD4" s="249" t="s">
        <v>474</v>
      </c>
      <c r="AE4" s="249" t="s">
        <v>475</v>
      </c>
      <c r="AF4" s="249" t="s">
        <v>476</v>
      </c>
      <c r="AG4" s="249" t="s">
        <v>477</v>
      </c>
      <c r="AH4" s="249" t="s">
        <v>478</v>
      </c>
      <c r="AI4" s="249" t="s">
        <v>479</v>
      </c>
      <c r="AJ4" s="249" t="s">
        <v>480</v>
      </c>
      <c r="AK4" s="249" t="s">
        <v>481</v>
      </c>
      <c r="AL4" s="249" t="s">
        <v>482</v>
      </c>
      <c r="AM4" s="249" t="s">
        <v>483</v>
      </c>
      <c r="AN4" s="249" t="s">
        <v>484</v>
      </c>
      <c r="AO4" s="249" t="s">
        <v>485</v>
      </c>
      <c r="AP4" s="249" t="s">
        <v>486</v>
      </c>
      <c r="AQ4" s="249" t="s">
        <v>487</v>
      </c>
    </row>
    <row r="5" spans="1:43" ht="18" customHeight="1">
      <c r="A5" s="251">
        <v>1</v>
      </c>
      <c r="B5" s="252"/>
      <c r="C5" s="253"/>
      <c r="D5" s="253"/>
      <c r="E5" s="254" t="s">
        <v>488</v>
      </c>
      <c r="F5" s="254"/>
      <c r="G5" s="254" t="s">
        <v>489</v>
      </c>
      <c r="H5" s="255"/>
      <c r="I5" s="255"/>
      <c r="J5" s="256"/>
      <c r="K5" s="257"/>
      <c r="L5" s="258"/>
      <c r="M5" s="275">
        <f>(P5+S5+V5+Y5+AB5+AE5+AH5+AK5+AN5+AQ5)/365</f>
        <v>5.9917808219178079</v>
      </c>
      <c r="N5" s="259">
        <v>42736</v>
      </c>
      <c r="O5" s="259">
        <v>44074</v>
      </c>
      <c r="P5" s="260">
        <f>O5-N5</f>
        <v>1338</v>
      </c>
      <c r="Q5" s="259">
        <v>44197</v>
      </c>
      <c r="R5" s="259">
        <v>44804</v>
      </c>
      <c r="S5" s="260">
        <f>R5-Q5</f>
        <v>607</v>
      </c>
      <c r="T5" s="259">
        <v>44927</v>
      </c>
      <c r="U5" s="259">
        <v>45169</v>
      </c>
      <c r="V5" s="260">
        <f>U5-T5</f>
        <v>242</v>
      </c>
      <c r="W5" s="261"/>
      <c r="X5" s="261"/>
      <c r="Y5" s="260">
        <f>X5-W5</f>
        <v>0</v>
      </c>
      <c r="Z5" s="261"/>
      <c r="AA5" s="261"/>
      <c r="AB5" s="260">
        <f>AA5-Z5</f>
        <v>0</v>
      </c>
      <c r="AC5" s="261"/>
      <c r="AD5" s="261"/>
      <c r="AE5" s="260">
        <f>AD5-AC5</f>
        <v>0</v>
      </c>
      <c r="AF5" s="261"/>
      <c r="AG5" s="261"/>
      <c r="AH5" s="260">
        <f>AG5-AF5</f>
        <v>0</v>
      </c>
      <c r="AI5" s="261"/>
      <c r="AJ5" s="261"/>
      <c r="AK5" s="260">
        <f>AJ5-AI5</f>
        <v>0</v>
      </c>
      <c r="AL5" s="261"/>
      <c r="AM5" s="261"/>
      <c r="AN5" s="260">
        <f>AM5-AL5</f>
        <v>0</v>
      </c>
      <c r="AO5" s="261"/>
      <c r="AP5" s="261"/>
      <c r="AQ5" s="260">
        <f>AP5-AO5</f>
        <v>0</v>
      </c>
    </row>
    <row r="6" spans="1:43" ht="18" customHeight="1">
      <c r="A6" s="251">
        <v>1</v>
      </c>
      <c r="B6" s="252"/>
      <c r="C6" s="253"/>
      <c r="D6" s="253"/>
      <c r="E6" s="254" t="s">
        <v>488</v>
      </c>
      <c r="F6" s="254"/>
      <c r="G6" s="254" t="s">
        <v>490</v>
      </c>
      <c r="H6" s="255"/>
      <c r="I6" s="255"/>
      <c r="J6" s="64"/>
      <c r="K6" s="262"/>
      <c r="L6" s="258"/>
      <c r="M6" s="275">
        <f t="shared" ref="M6:M17" si="0">(P6+S6+V6+Y6+AB6+AE6+AH6+AK6+AN6+AQ6)/365</f>
        <v>3.6657534246575341</v>
      </c>
      <c r="N6" s="259">
        <v>42736</v>
      </c>
      <c r="O6" s="259">
        <v>44074</v>
      </c>
      <c r="P6" s="260">
        <f t="shared" ref="P6:P17" si="1">O6-N6</f>
        <v>1338</v>
      </c>
      <c r="Q6" s="261"/>
      <c r="R6" s="261"/>
      <c r="S6" s="260">
        <f t="shared" ref="S6:S17" si="2">R6-Q6</f>
        <v>0</v>
      </c>
      <c r="T6" s="261"/>
      <c r="U6" s="261"/>
      <c r="V6" s="260">
        <f t="shared" ref="V6:V17" si="3">U6-T6</f>
        <v>0</v>
      </c>
      <c r="W6" s="261"/>
      <c r="X6" s="261"/>
      <c r="Y6" s="260">
        <f t="shared" ref="Y6:Y17" si="4">X6-W6</f>
        <v>0</v>
      </c>
      <c r="Z6" s="261"/>
      <c r="AA6" s="261"/>
      <c r="AB6" s="260">
        <f t="shared" ref="AB6:AB17" si="5">AA6-Z6</f>
        <v>0</v>
      </c>
      <c r="AC6" s="261"/>
      <c r="AD6" s="261"/>
      <c r="AE6" s="260">
        <f t="shared" ref="AE6:AE17" si="6">AD6-AC6</f>
        <v>0</v>
      </c>
      <c r="AF6" s="261"/>
      <c r="AG6" s="261"/>
      <c r="AH6" s="260">
        <f t="shared" ref="AH6:AH17" si="7">AG6-AF6</f>
        <v>0</v>
      </c>
      <c r="AI6" s="261"/>
      <c r="AJ6" s="261"/>
      <c r="AK6" s="260">
        <f t="shared" ref="AK6:AK17" si="8">AJ6-AI6</f>
        <v>0</v>
      </c>
      <c r="AL6" s="261"/>
      <c r="AM6" s="261"/>
      <c r="AN6" s="260">
        <f t="shared" ref="AN6:AN17" si="9">AM6-AL6</f>
        <v>0</v>
      </c>
      <c r="AO6" s="261"/>
      <c r="AP6" s="261"/>
      <c r="AQ6" s="260">
        <f t="shared" ref="AQ6:AQ17" si="10">AP6-AO6</f>
        <v>0</v>
      </c>
    </row>
    <row r="7" spans="1:43" ht="18" customHeight="1">
      <c r="A7" s="251">
        <v>1</v>
      </c>
      <c r="B7" s="252"/>
      <c r="C7" s="253"/>
      <c r="D7" s="253"/>
      <c r="E7" s="254" t="s">
        <v>488</v>
      </c>
      <c r="F7" s="254"/>
      <c r="G7" s="254" t="s">
        <v>490</v>
      </c>
      <c r="H7" s="255"/>
      <c r="I7" s="255"/>
      <c r="J7" s="64"/>
      <c r="K7" s="262"/>
      <c r="L7" s="258"/>
      <c r="M7" s="275">
        <f t="shared" si="0"/>
        <v>3.6657534246575341</v>
      </c>
      <c r="N7" s="259">
        <v>42736</v>
      </c>
      <c r="O7" s="259">
        <v>44074</v>
      </c>
      <c r="P7" s="260">
        <f t="shared" si="1"/>
        <v>1338</v>
      </c>
      <c r="Q7" s="261"/>
      <c r="R7" s="261"/>
      <c r="S7" s="260">
        <f t="shared" si="2"/>
        <v>0</v>
      </c>
      <c r="T7" s="261"/>
      <c r="U7" s="261"/>
      <c r="V7" s="260">
        <f t="shared" si="3"/>
        <v>0</v>
      </c>
      <c r="W7" s="261"/>
      <c r="X7" s="261"/>
      <c r="Y7" s="260">
        <f t="shared" si="4"/>
        <v>0</v>
      </c>
      <c r="Z7" s="261"/>
      <c r="AA7" s="261"/>
      <c r="AB7" s="260">
        <f t="shared" si="5"/>
        <v>0</v>
      </c>
      <c r="AC7" s="261"/>
      <c r="AD7" s="261"/>
      <c r="AE7" s="260">
        <f t="shared" si="6"/>
        <v>0</v>
      </c>
      <c r="AF7" s="261"/>
      <c r="AG7" s="261"/>
      <c r="AH7" s="260">
        <f t="shared" si="7"/>
        <v>0</v>
      </c>
      <c r="AI7" s="261"/>
      <c r="AJ7" s="261"/>
      <c r="AK7" s="260">
        <f t="shared" si="8"/>
        <v>0</v>
      </c>
      <c r="AL7" s="261"/>
      <c r="AM7" s="261"/>
      <c r="AN7" s="260">
        <f t="shared" si="9"/>
        <v>0</v>
      </c>
      <c r="AO7" s="261"/>
      <c r="AP7" s="261"/>
      <c r="AQ7" s="260">
        <f t="shared" si="10"/>
        <v>0</v>
      </c>
    </row>
    <row r="8" spans="1:43" ht="18" customHeight="1">
      <c r="A8" s="251">
        <v>2</v>
      </c>
      <c r="B8" s="252"/>
      <c r="C8" s="253"/>
      <c r="D8" s="253"/>
      <c r="E8" s="254" t="s">
        <v>488</v>
      </c>
      <c r="F8" s="254"/>
      <c r="G8" s="254" t="s">
        <v>490</v>
      </c>
      <c r="H8" s="255"/>
      <c r="I8" s="255"/>
      <c r="J8" s="64"/>
      <c r="K8" s="262"/>
      <c r="L8" s="258"/>
      <c r="M8" s="275">
        <f t="shared" si="0"/>
        <v>3.6657534246575341</v>
      </c>
      <c r="N8" s="259">
        <v>42736</v>
      </c>
      <c r="O8" s="259">
        <v>44074</v>
      </c>
      <c r="P8" s="260">
        <f t="shared" si="1"/>
        <v>1338</v>
      </c>
      <c r="Q8" s="261"/>
      <c r="R8" s="261"/>
      <c r="S8" s="260">
        <f t="shared" si="2"/>
        <v>0</v>
      </c>
      <c r="T8" s="261"/>
      <c r="U8" s="261"/>
      <c r="V8" s="260">
        <f t="shared" si="3"/>
        <v>0</v>
      </c>
      <c r="W8" s="261"/>
      <c r="X8" s="261"/>
      <c r="Y8" s="260">
        <f t="shared" si="4"/>
        <v>0</v>
      </c>
      <c r="Z8" s="261"/>
      <c r="AA8" s="261"/>
      <c r="AB8" s="260">
        <f t="shared" si="5"/>
        <v>0</v>
      </c>
      <c r="AC8" s="261"/>
      <c r="AD8" s="261"/>
      <c r="AE8" s="260">
        <f t="shared" si="6"/>
        <v>0</v>
      </c>
      <c r="AF8" s="261"/>
      <c r="AG8" s="261"/>
      <c r="AH8" s="260">
        <f t="shared" si="7"/>
        <v>0</v>
      </c>
      <c r="AI8" s="261"/>
      <c r="AJ8" s="261"/>
      <c r="AK8" s="260">
        <f t="shared" si="8"/>
        <v>0</v>
      </c>
      <c r="AL8" s="261"/>
      <c r="AM8" s="261"/>
      <c r="AN8" s="260">
        <f t="shared" si="9"/>
        <v>0</v>
      </c>
      <c r="AO8" s="261"/>
      <c r="AP8" s="261"/>
      <c r="AQ8" s="260">
        <f t="shared" si="10"/>
        <v>0</v>
      </c>
    </row>
    <row r="9" spans="1:43" ht="18" customHeight="1">
      <c r="A9" s="251">
        <v>2</v>
      </c>
      <c r="B9" s="252"/>
      <c r="C9" s="253"/>
      <c r="D9" s="253"/>
      <c r="E9" s="254" t="s">
        <v>488</v>
      </c>
      <c r="F9" s="254"/>
      <c r="G9" s="254" t="s">
        <v>491</v>
      </c>
      <c r="H9" s="255"/>
      <c r="I9" s="255"/>
      <c r="J9" s="64"/>
      <c r="K9" s="257"/>
      <c r="L9" s="258"/>
      <c r="M9" s="275">
        <f t="shared" si="0"/>
        <v>3.6657534246575341</v>
      </c>
      <c r="N9" s="259">
        <v>42736</v>
      </c>
      <c r="O9" s="259">
        <v>44074</v>
      </c>
      <c r="P9" s="260">
        <f t="shared" si="1"/>
        <v>1338</v>
      </c>
      <c r="Q9" s="261"/>
      <c r="R9" s="261"/>
      <c r="S9" s="260">
        <f t="shared" si="2"/>
        <v>0</v>
      </c>
      <c r="T9" s="261"/>
      <c r="U9" s="261"/>
      <c r="V9" s="260">
        <f t="shared" si="3"/>
        <v>0</v>
      </c>
      <c r="W9" s="261"/>
      <c r="X9" s="261"/>
      <c r="Y9" s="260">
        <f t="shared" si="4"/>
        <v>0</v>
      </c>
      <c r="Z9" s="261"/>
      <c r="AA9" s="261"/>
      <c r="AB9" s="260">
        <f t="shared" si="5"/>
        <v>0</v>
      </c>
      <c r="AC9" s="261"/>
      <c r="AD9" s="261"/>
      <c r="AE9" s="260">
        <f t="shared" si="6"/>
        <v>0</v>
      </c>
      <c r="AF9" s="261"/>
      <c r="AG9" s="261"/>
      <c r="AH9" s="260">
        <f t="shared" si="7"/>
        <v>0</v>
      </c>
      <c r="AI9" s="261"/>
      <c r="AJ9" s="261"/>
      <c r="AK9" s="260">
        <f t="shared" si="8"/>
        <v>0</v>
      </c>
      <c r="AL9" s="261"/>
      <c r="AM9" s="261"/>
      <c r="AN9" s="260">
        <f t="shared" si="9"/>
        <v>0</v>
      </c>
      <c r="AO9" s="261"/>
      <c r="AP9" s="261"/>
      <c r="AQ9" s="260">
        <f t="shared" si="10"/>
        <v>0</v>
      </c>
    </row>
    <row r="10" spans="1:43" ht="18" customHeight="1">
      <c r="A10" s="251">
        <v>2</v>
      </c>
      <c r="B10" s="252"/>
      <c r="C10" s="253"/>
      <c r="D10" s="253"/>
      <c r="E10" s="254" t="s">
        <v>488</v>
      </c>
      <c r="F10" s="254"/>
      <c r="G10" s="254" t="s">
        <v>491</v>
      </c>
      <c r="H10" s="255"/>
      <c r="I10" s="255"/>
      <c r="J10" s="64"/>
      <c r="K10" s="262"/>
      <c r="L10" s="258"/>
      <c r="M10" s="275">
        <f t="shared" si="0"/>
        <v>3.6657534246575341</v>
      </c>
      <c r="N10" s="259">
        <v>42736</v>
      </c>
      <c r="O10" s="259">
        <v>44074</v>
      </c>
      <c r="P10" s="260">
        <f t="shared" si="1"/>
        <v>1338</v>
      </c>
      <c r="Q10" s="261"/>
      <c r="R10" s="261"/>
      <c r="S10" s="260">
        <f t="shared" si="2"/>
        <v>0</v>
      </c>
      <c r="T10" s="261"/>
      <c r="U10" s="261"/>
      <c r="V10" s="260">
        <f t="shared" si="3"/>
        <v>0</v>
      </c>
      <c r="W10" s="261"/>
      <c r="X10" s="261"/>
      <c r="Y10" s="260">
        <f t="shared" si="4"/>
        <v>0</v>
      </c>
      <c r="Z10" s="261"/>
      <c r="AA10" s="261"/>
      <c r="AB10" s="260">
        <f t="shared" si="5"/>
        <v>0</v>
      </c>
      <c r="AC10" s="261"/>
      <c r="AD10" s="261"/>
      <c r="AE10" s="260">
        <f t="shared" si="6"/>
        <v>0</v>
      </c>
      <c r="AF10" s="261"/>
      <c r="AG10" s="261"/>
      <c r="AH10" s="260">
        <f t="shared" si="7"/>
        <v>0</v>
      </c>
      <c r="AI10" s="261"/>
      <c r="AJ10" s="261"/>
      <c r="AK10" s="260">
        <f t="shared" si="8"/>
        <v>0</v>
      </c>
      <c r="AL10" s="261"/>
      <c r="AM10" s="261"/>
      <c r="AN10" s="260">
        <f t="shared" si="9"/>
        <v>0</v>
      </c>
      <c r="AO10" s="261"/>
      <c r="AP10" s="261"/>
      <c r="AQ10" s="260">
        <f t="shared" si="10"/>
        <v>0</v>
      </c>
    </row>
    <row r="11" spans="1:43" ht="18" customHeight="1">
      <c r="A11" s="251">
        <v>2</v>
      </c>
      <c r="B11" s="252"/>
      <c r="C11" s="253"/>
      <c r="D11" s="253"/>
      <c r="E11" s="254" t="s">
        <v>488</v>
      </c>
      <c r="F11" s="254"/>
      <c r="G11" s="254" t="s">
        <v>490</v>
      </c>
      <c r="H11" s="255"/>
      <c r="I11" s="255"/>
      <c r="J11" s="64"/>
      <c r="K11" s="262"/>
      <c r="L11" s="258"/>
      <c r="M11" s="275">
        <f t="shared" si="0"/>
        <v>3.6657534246575341</v>
      </c>
      <c r="N11" s="259">
        <v>42736</v>
      </c>
      <c r="O11" s="259">
        <v>44074</v>
      </c>
      <c r="P11" s="260">
        <f t="shared" si="1"/>
        <v>1338</v>
      </c>
      <c r="Q11" s="261"/>
      <c r="R11" s="261"/>
      <c r="S11" s="260">
        <f t="shared" si="2"/>
        <v>0</v>
      </c>
      <c r="T11" s="261"/>
      <c r="U11" s="261"/>
      <c r="V11" s="260">
        <f t="shared" si="3"/>
        <v>0</v>
      </c>
      <c r="W11" s="261"/>
      <c r="X11" s="261"/>
      <c r="Y11" s="260">
        <f t="shared" si="4"/>
        <v>0</v>
      </c>
      <c r="Z11" s="261"/>
      <c r="AA11" s="261"/>
      <c r="AB11" s="260">
        <f t="shared" si="5"/>
        <v>0</v>
      </c>
      <c r="AC11" s="261"/>
      <c r="AD11" s="261"/>
      <c r="AE11" s="260">
        <f t="shared" si="6"/>
        <v>0</v>
      </c>
      <c r="AF11" s="261"/>
      <c r="AG11" s="261"/>
      <c r="AH11" s="260">
        <f t="shared" si="7"/>
        <v>0</v>
      </c>
      <c r="AI11" s="261"/>
      <c r="AJ11" s="261"/>
      <c r="AK11" s="260">
        <f t="shared" si="8"/>
        <v>0</v>
      </c>
      <c r="AL11" s="261"/>
      <c r="AM11" s="261"/>
      <c r="AN11" s="260">
        <f t="shared" si="9"/>
        <v>0</v>
      </c>
      <c r="AO11" s="261"/>
      <c r="AP11" s="261"/>
      <c r="AQ11" s="260">
        <f t="shared" si="10"/>
        <v>0</v>
      </c>
    </row>
    <row r="12" spans="1:43" ht="18" customHeight="1">
      <c r="A12" s="251">
        <v>2</v>
      </c>
      <c r="B12" s="252"/>
      <c r="C12" s="253"/>
      <c r="D12" s="253"/>
      <c r="E12" s="254" t="s">
        <v>488</v>
      </c>
      <c r="F12" s="254"/>
      <c r="G12" s="254" t="s">
        <v>490</v>
      </c>
      <c r="H12" s="255"/>
      <c r="I12" s="255"/>
      <c r="J12" s="64"/>
      <c r="K12" s="262"/>
      <c r="L12" s="258"/>
      <c r="M12" s="275">
        <f t="shared" si="0"/>
        <v>3.6657534246575341</v>
      </c>
      <c r="N12" s="259">
        <v>42736</v>
      </c>
      <c r="O12" s="259">
        <v>44074</v>
      </c>
      <c r="P12" s="260">
        <f t="shared" si="1"/>
        <v>1338</v>
      </c>
      <c r="Q12" s="261"/>
      <c r="R12" s="261"/>
      <c r="S12" s="260">
        <f t="shared" si="2"/>
        <v>0</v>
      </c>
      <c r="T12" s="261"/>
      <c r="U12" s="261"/>
      <c r="V12" s="260">
        <f t="shared" si="3"/>
        <v>0</v>
      </c>
      <c r="W12" s="261"/>
      <c r="X12" s="261"/>
      <c r="Y12" s="260">
        <f t="shared" si="4"/>
        <v>0</v>
      </c>
      <c r="Z12" s="261"/>
      <c r="AA12" s="261"/>
      <c r="AB12" s="260">
        <f t="shared" si="5"/>
        <v>0</v>
      </c>
      <c r="AC12" s="261"/>
      <c r="AD12" s="261"/>
      <c r="AE12" s="260">
        <f t="shared" si="6"/>
        <v>0</v>
      </c>
      <c r="AF12" s="261"/>
      <c r="AG12" s="261"/>
      <c r="AH12" s="260">
        <f t="shared" si="7"/>
        <v>0</v>
      </c>
      <c r="AI12" s="261"/>
      <c r="AJ12" s="261"/>
      <c r="AK12" s="260">
        <f t="shared" si="8"/>
        <v>0</v>
      </c>
      <c r="AL12" s="261"/>
      <c r="AM12" s="261"/>
      <c r="AN12" s="260">
        <f t="shared" si="9"/>
        <v>0</v>
      </c>
      <c r="AO12" s="261"/>
      <c r="AP12" s="261"/>
      <c r="AQ12" s="260">
        <f t="shared" si="10"/>
        <v>0</v>
      </c>
    </row>
    <row r="13" spans="1:43" ht="18" customHeight="1">
      <c r="A13" s="251">
        <v>3</v>
      </c>
      <c r="B13" s="252"/>
      <c r="C13" s="253"/>
      <c r="D13" s="253"/>
      <c r="E13" s="254" t="s">
        <v>488</v>
      </c>
      <c r="F13" s="254"/>
      <c r="G13" s="254" t="s">
        <v>490</v>
      </c>
      <c r="H13" s="255"/>
      <c r="I13" s="255"/>
      <c r="J13" s="64"/>
      <c r="K13" s="257"/>
      <c r="L13" s="258"/>
      <c r="M13" s="275">
        <f t="shared" si="0"/>
        <v>3.6657534246575341</v>
      </c>
      <c r="N13" s="259">
        <v>42736</v>
      </c>
      <c r="O13" s="259">
        <v>44074</v>
      </c>
      <c r="P13" s="260">
        <f t="shared" si="1"/>
        <v>1338</v>
      </c>
      <c r="Q13" s="261"/>
      <c r="R13" s="261"/>
      <c r="S13" s="260">
        <f t="shared" si="2"/>
        <v>0</v>
      </c>
      <c r="T13" s="261"/>
      <c r="U13" s="261"/>
      <c r="V13" s="260">
        <f t="shared" si="3"/>
        <v>0</v>
      </c>
      <c r="W13" s="261"/>
      <c r="X13" s="261"/>
      <c r="Y13" s="260">
        <f t="shared" si="4"/>
        <v>0</v>
      </c>
      <c r="Z13" s="261"/>
      <c r="AA13" s="261"/>
      <c r="AB13" s="260">
        <f t="shared" si="5"/>
        <v>0</v>
      </c>
      <c r="AC13" s="261"/>
      <c r="AD13" s="261"/>
      <c r="AE13" s="260">
        <f t="shared" si="6"/>
        <v>0</v>
      </c>
      <c r="AF13" s="261"/>
      <c r="AG13" s="261"/>
      <c r="AH13" s="260">
        <f t="shared" si="7"/>
        <v>0</v>
      </c>
      <c r="AI13" s="261"/>
      <c r="AJ13" s="261"/>
      <c r="AK13" s="260">
        <f t="shared" si="8"/>
        <v>0</v>
      </c>
      <c r="AL13" s="261"/>
      <c r="AM13" s="261"/>
      <c r="AN13" s="260">
        <f t="shared" si="9"/>
        <v>0</v>
      </c>
      <c r="AO13" s="261"/>
      <c r="AP13" s="261"/>
      <c r="AQ13" s="260">
        <f t="shared" si="10"/>
        <v>0</v>
      </c>
    </row>
    <row r="14" spans="1:43" ht="18" customHeight="1">
      <c r="A14" s="251">
        <v>3</v>
      </c>
      <c r="B14" s="252"/>
      <c r="C14" s="253"/>
      <c r="D14" s="253"/>
      <c r="E14" s="254" t="s">
        <v>488</v>
      </c>
      <c r="F14" s="254"/>
      <c r="G14" s="254" t="s">
        <v>490</v>
      </c>
      <c r="H14" s="255"/>
      <c r="I14" s="255"/>
      <c r="J14" s="64"/>
      <c r="K14" s="262"/>
      <c r="L14" s="258"/>
      <c r="M14" s="275">
        <f t="shared" si="0"/>
        <v>3.6657534246575341</v>
      </c>
      <c r="N14" s="259">
        <v>42736</v>
      </c>
      <c r="O14" s="259">
        <v>44074</v>
      </c>
      <c r="P14" s="260">
        <f t="shared" si="1"/>
        <v>1338</v>
      </c>
      <c r="Q14" s="261"/>
      <c r="R14" s="261"/>
      <c r="S14" s="260">
        <f t="shared" si="2"/>
        <v>0</v>
      </c>
      <c r="T14" s="261"/>
      <c r="U14" s="261"/>
      <c r="V14" s="260">
        <f t="shared" si="3"/>
        <v>0</v>
      </c>
      <c r="W14" s="261"/>
      <c r="X14" s="261"/>
      <c r="Y14" s="260">
        <f t="shared" si="4"/>
        <v>0</v>
      </c>
      <c r="Z14" s="261"/>
      <c r="AA14" s="261"/>
      <c r="AB14" s="260">
        <f t="shared" si="5"/>
        <v>0</v>
      </c>
      <c r="AC14" s="261"/>
      <c r="AD14" s="261"/>
      <c r="AE14" s="260">
        <f t="shared" si="6"/>
        <v>0</v>
      </c>
      <c r="AF14" s="261"/>
      <c r="AG14" s="261"/>
      <c r="AH14" s="260">
        <f t="shared" si="7"/>
        <v>0</v>
      </c>
      <c r="AI14" s="261"/>
      <c r="AJ14" s="261"/>
      <c r="AK14" s="260">
        <f t="shared" si="8"/>
        <v>0</v>
      </c>
      <c r="AL14" s="261"/>
      <c r="AM14" s="261"/>
      <c r="AN14" s="260">
        <f t="shared" si="9"/>
        <v>0</v>
      </c>
      <c r="AO14" s="261"/>
      <c r="AP14" s="261"/>
      <c r="AQ14" s="260">
        <f t="shared" si="10"/>
        <v>0</v>
      </c>
    </row>
    <row r="15" spans="1:43" ht="18" customHeight="1">
      <c r="A15" s="251">
        <v>3</v>
      </c>
      <c r="B15" s="252"/>
      <c r="C15" s="253"/>
      <c r="D15" s="253"/>
      <c r="E15" s="254" t="s">
        <v>488</v>
      </c>
      <c r="F15" s="254"/>
      <c r="G15" s="254" t="s">
        <v>490</v>
      </c>
      <c r="H15" s="255"/>
      <c r="I15" s="255"/>
      <c r="J15" s="64"/>
      <c r="K15" s="262"/>
      <c r="L15" s="258"/>
      <c r="M15" s="275">
        <f t="shared" si="0"/>
        <v>3.6657534246575341</v>
      </c>
      <c r="N15" s="259">
        <v>42736</v>
      </c>
      <c r="O15" s="259">
        <v>44074</v>
      </c>
      <c r="P15" s="260">
        <f t="shared" si="1"/>
        <v>1338</v>
      </c>
      <c r="Q15" s="261"/>
      <c r="R15" s="261"/>
      <c r="S15" s="260">
        <f t="shared" si="2"/>
        <v>0</v>
      </c>
      <c r="T15" s="261"/>
      <c r="U15" s="261"/>
      <c r="V15" s="260">
        <f t="shared" si="3"/>
        <v>0</v>
      </c>
      <c r="W15" s="261"/>
      <c r="X15" s="261"/>
      <c r="Y15" s="260">
        <f t="shared" si="4"/>
        <v>0</v>
      </c>
      <c r="Z15" s="261"/>
      <c r="AA15" s="261"/>
      <c r="AB15" s="260">
        <f t="shared" si="5"/>
        <v>0</v>
      </c>
      <c r="AC15" s="261"/>
      <c r="AD15" s="261"/>
      <c r="AE15" s="260">
        <f t="shared" si="6"/>
        <v>0</v>
      </c>
      <c r="AF15" s="261"/>
      <c r="AG15" s="261"/>
      <c r="AH15" s="260">
        <f t="shared" si="7"/>
        <v>0</v>
      </c>
      <c r="AI15" s="261"/>
      <c r="AJ15" s="261"/>
      <c r="AK15" s="260">
        <f t="shared" si="8"/>
        <v>0</v>
      </c>
      <c r="AL15" s="261"/>
      <c r="AM15" s="261"/>
      <c r="AN15" s="260">
        <f t="shared" si="9"/>
        <v>0</v>
      </c>
      <c r="AO15" s="261"/>
      <c r="AP15" s="261"/>
      <c r="AQ15" s="260">
        <f t="shared" si="10"/>
        <v>0</v>
      </c>
    </row>
    <row r="16" spans="1:43" ht="18" customHeight="1">
      <c r="A16" s="251">
        <v>3</v>
      </c>
      <c r="B16" s="252"/>
      <c r="C16" s="253"/>
      <c r="D16" s="253"/>
      <c r="E16" s="254" t="s">
        <v>488</v>
      </c>
      <c r="F16" s="254"/>
      <c r="G16" s="254" t="s">
        <v>490</v>
      </c>
      <c r="H16" s="255"/>
      <c r="I16" s="255"/>
      <c r="J16" s="64"/>
      <c r="K16" s="262"/>
      <c r="L16" s="258"/>
      <c r="M16" s="275">
        <f t="shared" si="0"/>
        <v>3.6657534246575341</v>
      </c>
      <c r="N16" s="259">
        <v>42736</v>
      </c>
      <c r="O16" s="259">
        <v>44074</v>
      </c>
      <c r="P16" s="260">
        <f t="shared" si="1"/>
        <v>1338</v>
      </c>
      <c r="Q16" s="261"/>
      <c r="R16" s="261"/>
      <c r="S16" s="260">
        <f t="shared" si="2"/>
        <v>0</v>
      </c>
      <c r="T16" s="261"/>
      <c r="U16" s="261"/>
      <c r="V16" s="260">
        <f t="shared" si="3"/>
        <v>0</v>
      </c>
      <c r="W16" s="261"/>
      <c r="X16" s="261"/>
      <c r="Y16" s="260">
        <f t="shared" si="4"/>
        <v>0</v>
      </c>
      <c r="Z16" s="261"/>
      <c r="AA16" s="261"/>
      <c r="AB16" s="260">
        <f t="shared" si="5"/>
        <v>0</v>
      </c>
      <c r="AC16" s="261"/>
      <c r="AD16" s="261"/>
      <c r="AE16" s="260">
        <f t="shared" si="6"/>
        <v>0</v>
      </c>
      <c r="AF16" s="261"/>
      <c r="AG16" s="261"/>
      <c r="AH16" s="260">
        <f t="shared" si="7"/>
        <v>0</v>
      </c>
      <c r="AI16" s="261"/>
      <c r="AJ16" s="261"/>
      <c r="AK16" s="260">
        <f t="shared" si="8"/>
        <v>0</v>
      </c>
      <c r="AL16" s="261"/>
      <c r="AM16" s="261"/>
      <c r="AN16" s="260">
        <f t="shared" si="9"/>
        <v>0</v>
      </c>
      <c r="AO16" s="261"/>
      <c r="AP16" s="261"/>
      <c r="AQ16" s="260">
        <f t="shared" si="10"/>
        <v>0</v>
      </c>
    </row>
    <row r="17" spans="1:43" ht="18" customHeight="1">
      <c r="A17" s="251">
        <v>3</v>
      </c>
      <c r="B17" s="252"/>
      <c r="C17" s="253"/>
      <c r="D17" s="253"/>
      <c r="E17" s="254" t="s">
        <v>488</v>
      </c>
      <c r="F17" s="254"/>
      <c r="G17" s="254" t="s">
        <v>489</v>
      </c>
      <c r="H17" s="255"/>
      <c r="I17" s="255"/>
      <c r="J17" s="64"/>
      <c r="K17" s="262"/>
      <c r="L17" s="258"/>
      <c r="M17" s="275">
        <f t="shared" si="0"/>
        <v>3.6657534246575341</v>
      </c>
      <c r="N17" s="259">
        <v>42736</v>
      </c>
      <c r="O17" s="259">
        <v>44074</v>
      </c>
      <c r="P17" s="260">
        <f t="shared" si="1"/>
        <v>1338</v>
      </c>
      <c r="Q17" s="261"/>
      <c r="R17" s="261"/>
      <c r="S17" s="260">
        <f t="shared" si="2"/>
        <v>0</v>
      </c>
      <c r="T17" s="261"/>
      <c r="U17" s="261"/>
      <c r="V17" s="260">
        <f t="shared" si="3"/>
        <v>0</v>
      </c>
      <c r="W17" s="261"/>
      <c r="X17" s="261"/>
      <c r="Y17" s="260">
        <f t="shared" si="4"/>
        <v>0</v>
      </c>
      <c r="Z17" s="261"/>
      <c r="AA17" s="261"/>
      <c r="AB17" s="260">
        <f t="shared" si="5"/>
        <v>0</v>
      </c>
      <c r="AC17" s="261"/>
      <c r="AD17" s="261"/>
      <c r="AE17" s="260">
        <f t="shared" si="6"/>
        <v>0</v>
      </c>
      <c r="AF17" s="261"/>
      <c r="AG17" s="261"/>
      <c r="AH17" s="260">
        <f t="shared" si="7"/>
        <v>0</v>
      </c>
      <c r="AI17" s="261"/>
      <c r="AJ17" s="261"/>
      <c r="AK17" s="260">
        <f t="shared" si="8"/>
        <v>0</v>
      </c>
      <c r="AL17" s="261"/>
      <c r="AM17" s="261"/>
      <c r="AN17" s="260">
        <f t="shared" si="9"/>
        <v>0</v>
      </c>
      <c r="AO17" s="261"/>
      <c r="AP17" s="261"/>
      <c r="AQ17" s="260">
        <f t="shared" si="10"/>
        <v>0</v>
      </c>
    </row>
    <row r="18" spans="1:43" ht="18" customHeight="1">
      <c r="A18" s="251">
        <v>3</v>
      </c>
      <c r="B18" s="251"/>
      <c r="C18" s="263"/>
      <c r="D18" s="263"/>
      <c r="E18" s="264" t="s">
        <v>488</v>
      </c>
      <c r="F18" s="264"/>
      <c r="G18" s="264"/>
      <c r="H18" s="265"/>
      <c r="I18" s="265"/>
      <c r="J18" s="64"/>
      <c r="K18" s="262"/>
      <c r="L18" s="258"/>
      <c r="M18" s="266"/>
      <c r="N18" s="261"/>
      <c r="O18" s="261"/>
      <c r="P18" s="267"/>
      <c r="Q18" s="261"/>
      <c r="R18" s="261"/>
      <c r="S18" s="267"/>
      <c r="T18" s="261"/>
      <c r="U18" s="261"/>
      <c r="V18" s="267"/>
      <c r="W18" s="261"/>
      <c r="X18" s="261"/>
      <c r="Y18" s="267"/>
      <c r="Z18" s="261"/>
      <c r="AA18" s="261"/>
      <c r="AB18" s="267"/>
      <c r="AC18" s="261"/>
      <c r="AD18" s="261"/>
      <c r="AE18" s="267"/>
      <c r="AF18" s="261"/>
      <c r="AG18" s="261"/>
      <c r="AH18" s="267"/>
      <c r="AI18" s="261"/>
      <c r="AJ18" s="261"/>
      <c r="AK18" s="267"/>
      <c r="AL18" s="261"/>
      <c r="AM18" s="261"/>
      <c r="AN18" s="267"/>
      <c r="AO18" s="261"/>
      <c r="AP18" s="261"/>
      <c r="AQ18" s="267"/>
    </row>
    <row r="19" spans="1:43" ht="18" customHeight="1">
      <c r="A19" s="251"/>
      <c r="B19" s="268"/>
      <c r="C19" s="269"/>
      <c r="D19" s="269"/>
      <c r="E19" s="264"/>
      <c r="F19" s="264"/>
      <c r="G19" s="264"/>
      <c r="H19" s="265"/>
      <c r="I19" s="265"/>
      <c r="J19" s="64"/>
      <c r="K19" s="262"/>
      <c r="L19" s="258"/>
      <c r="M19" s="266"/>
      <c r="N19" s="261"/>
      <c r="O19" s="261"/>
      <c r="P19" s="267"/>
      <c r="Q19" s="261"/>
      <c r="R19" s="261"/>
      <c r="S19" s="267"/>
      <c r="T19" s="261"/>
      <c r="U19" s="261"/>
      <c r="V19" s="267"/>
      <c r="W19" s="261"/>
      <c r="X19" s="261"/>
      <c r="Y19" s="267"/>
      <c r="Z19" s="261"/>
      <c r="AA19" s="261"/>
      <c r="AB19" s="267"/>
      <c r="AC19" s="261"/>
      <c r="AD19" s="261"/>
      <c r="AE19" s="267"/>
      <c r="AF19" s="261"/>
      <c r="AG19" s="261"/>
      <c r="AH19" s="267"/>
      <c r="AI19" s="261"/>
      <c r="AJ19" s="261"/>
      <c r="AK19" s="267"/>
      <c r="AL19" s="261"/>
      <c r="AM19" s="261"/>
      <c r="AN19" s="267"/>
      <c r="AO19" s="261"/>
      <c r="AP19" s="261"/>
      <c r="AQ19" s="267"/>
    </row>
    <row r="20" spans="1:43" ht="18" customHeight="1">
      <c r="A20" s="251"/>
      <c r="B20" s="268"/>
      <c r="C20" s="269"/>
      <c r="D20" s="269"/>
      <c r="E20" s="264"/>
      <c r="F20" s="264"/>
      <c r="G20" s="264"/>
      <c r="H20" s="265"/>
      <c r="I20" s="265"/>
      <c r="J20" s="64"/>
      <c r="K20" s="262"/>
      <c r="L20" s="258"/>
      <c r="M20" s="266"/>
      <c r="N20" s="261"/>
      <c r="O20" s="261"/>
      <c r="P20" s="267"/>
      <c r="Q20" s="261"/>
      <c r="R20" s="261"/>
      <c r="S20" s="267"/>
      <c r="T20" s="261"/>
      <c r="U20" s="261"/>
      <c r="V20" s="267"/>
      <c r="W20" s="261"/>
      <c r="X20" s="261"/>
      <c r="Y20" s="267"/>
      <c r="Z20" s="261"/>
      <c r="AA20" s="261"/>
      <c r="AB20" s="267"/>
      <c r="AC20" s="261"/>
      <c r="AD20" s="261"/>
      <c r="AE20" s="267"/>
      <c r="AF20" s="261"/>
      <c r="AG20" s="261"/>
      <c r="AH20" s="267"/>
      <c r="AI20" s="261"/>
      <c r="AJ20" s="261"/>
      <c r="AK20" s="267"/>
      <c r="AL20" s="261"/>
      <c r="AM20" s="261"/>
      <c r="AN20" s="267"/>
      <c r="AO20" s="261"/>
      <c r="AP20" s="261"/>
      <c r="AQ20" s="267"/>
    </row>
    <row r="21" spans="1:43" ht="18" customHeight="1">
      <c r="A21" s="251"/>
      <c r="B21" s="268"/>
      <c r="C21" s="269"/>
      <c r="D21" s="269"/>
      <c r="E21" s="264"/>
      <c r="F21" s="264"/>
      <c r="G21" s="264"/>
      <c r="H21" s="265"/>
      <c r="I21" s="265"/>
      <c r="J21" s="64"/>
      <c r="K21" s="262"/>
      <c r="L21" s="258"/>
      <c r="M21" s="266"/>
      <c r="N21" s="261"/>
      <c r="O21" s="261"/>
      <c r="P21" s="267"/>
      <c r="Q21" s="261"/>
      <c r="R21" s="261"/>
      <c r="S21" s="267"/>
      <c r="T21" s="261"/>
      <c r="U21" s="261"/>
      <c r="V21" s="267"/>
      <c r="W21" s="261"/>
      <c r="X21" s="261"/>
      <c r="Y21" s="267"/>
      <c r="Z21" s="261"/>
      <c r="AA21" s="261"/>
      <c r="AB21" s="267"/>
      <c r="AC21" s="261"/>
      <c r="AD21" s="261"/>
      <c r="AE21" s="267"/>
      <c r="AF21" s="261"/>
      <c r="AG21" s="261"/>
      <c r="AH21" s="267"/>
      <c r="AI21" s="261"/>
      <c r="AJ21" s="261"/>
      <c r="AK21" s="267"/>
      <c r="AL21" s="261"/>
      <c r="AM21" s="261"/>
      <c r="AN21" s="267"/>
      <c r="AO21" s="261"/>
      <c r="AP21" s="261"/>
      <c r="AQ21" s="267"/>
    </row>
    <row r="22" spans="1:43" ht="18" customHeight="1">
      <c r="A22" s="251"/>
      <c r="B22" s="268"/>
      <c r="C22" s="269"/>
      <c r="D22" s="269"/>
      <c r="E22" s="264"/>
      <c r="F22" s="264"/>
      <c r="G22" s="264"/>
      <c r="H22" s="265"/>
      <c r="I22" s="265"/>
      <c r="J22" s="64"/>
      <c r="K22" s="262"/>
      <c r="L22" s="258"/>
      <c r="M22" s="266"/>
      <c r="N22" s="261"/>
      <c r="O22" s="261"/>
      <c r="P22" s="267"/>
      <c r="Q22" s="261"/>
      <c r="R22" s="261"/>
      <c r="S22" s="267"/>
      <c r="T22" s="261"/>
      <c r="U22" s="261"/>
      <c r="V22" s="267"/>
      <c r="W22" s="261"/>
      <c r="X22" s="261"/>
      <c r="Y22" s="267"/>
      <c r="Z22" s="261"/>
      <c r="AA22" s="261"/>
      <c r="AB22" s="267"/>
      <c r="AC22" s="261"/>
      <c r="AD22" s="261"/>
      <c r="AE22" s="267"/>
      <c r="AF22" s="261"/>
      <c r="AG22" s="261"/>
      <c r="AH22" s="267"/>
      <c r="AI22" s="261"/>
      <c r="AJ22" s="261"/>
      <c r="AK22" s="267"/>
      <c r="AL22" s="261"/>
      <c r="AM22" s="261"/>
      <c r="AN22" s="267"/>
      <c r="AO22" s="261"/>
      <c r="AP22" s="261"/>
      <c r="AQ22" s="267"/>
    </row>
    <row r="23" spans="1:43" ht="18" customHeight="1">
      <c r="A23" s="251"/>
      <c r="B23" s="268"/>
      <c r="C23" s="269"/>
      <c r="D23" s="269"/>
      <c r="E23" s="264"/>
      <c r="F23" s="264"/>
      <c r="G23" s="264"/>
      <c r="H23" s="265"/>
      <c r="I23" s="265"/>
      <c r="J23" s="64"/>
      <c r="K23" s="262"/>
      <c r="L23" s="258"/>
      <c r="M23" s="266"/>
      <c r="N23" s="261"/>
      <c r="O23" s="261"/>
      <c r="P23" s="267"/>
      <c r="Q23" s="261"/>
      <c r="R23" s="261"/>
      <c r="S23" s="267"/>
      <c r="T23" s="261"/>
      <c r="U23" s="261"/>
      <c r="V23" s="267"/>
      <c r="W23" s="261"/>
      <c r="X23" s="261"/>
      <c r="Y23" s="267"/>
      <c r="Z23" s="261"/>
      <c r="AA23" s="261"/>
      <c r="AB23" s="267"/>
      <c r="AC23" s="261"/>
      <c r="AD23" s="261"/>
      <c r="AE23" s="267"/>
      <c r="AF23" s="261"/>
      <c r="AG23" s="261"/>
      <c r="AH23" s="267"/>
      <c r="AI23" s="261"/>
      <c r="AJ23" s="261"/>
      <c r="AK23" s="267"/>
      <c r="AL23" s="261"/>
      <c r="AM23" s="261"/>
      <c r="AN23" s="267"/>
      <c r="AO23" s="261"/>
      <c r="AP23" s="261"/>
      <c r="AQ23" s="267"/>
    </row>
    <row r="24" spans="1:43" ht="18" customHeight="1">
      <c r="A24" s="251"/>
      <c r="B24" s="268"/>
      <c r="C24" s="269"/>
      <c r="D24" s="269"/>
      <c r="E24" s="264"/>
      <c r="F24" s="264"/>
      <c r="G24" s="264"/>
      <c r="H24" s="265"/>
      <c r="I24" s="265"/>
      <c r="J24" s="64"/>
      <c r="K24" s="262"/>
      <c r="L24" s="258"/>
      <c r="M24" s="266"/>
      <c r="N24" s="261"/>
      <c r="O24" s="261"/>
      <c r="P24" s="267"/>
      <c r="Q24" s="261"/>
      <c r="R24" s="261"/>
      <c r="S24" s="267"/>
      <c r="T24" s="261"/>
      <c r="U24" s="261"/>
      <c r="V24" s="267"/>
      <c r="W24" s="261"/>
      <c r="X24" s="261"/>
      <c r="Y24" s="267"/>
      <c r="Z24" s="261"/>
      <c r="AA24" s="261"/>
      <c r="AB24" s="267"/>
      <c r="AC24" s="261"/>
      <c r="AD24" s="261"/>
      <c r="AE24" s="267"/>
      <c r="AF24" s="261"/>
      <c r="AG24" s="261"/>
      <c r="AH24" s="267"/>
      <c r="AI24" s="261"/>
      <c r="AJ24" s="261"/>
      <c r="AK24" s="267"/>
      <c r="AL24" s="261"/>
      <c r="AM24" s="261"/>
      <c r="AN24" s="267"/>
      <c r="AO24" s="261"/>
      <c r="AP24" s="261"/>
      <c r="AQ24" s="267"/>
    </row>
    <row r="25" spans="1:43" ht="18" customHeight="1">
      <c r="A25" s="251"/>
      <c r="B25" s="268"/>
      <c r="C25" s="269"/>
      <c r="D25" s="269"/>
      <c r="E25" s="264"/>
      <c r="F25" s="264"/>
      <c r="G25" s="264"/>
      <c r="H25" s="265"/>
      <c r="I25" s="265"/>
      <c r="J25" s="64"/>
      <c r="K25" s="262"/>
      <c r="L25" s="258"/>
      <c r="M25" s="266"/>
      <c r="N25" s="261"/>
      <c r="O25" s="261"/>
      <c r="P25" s="267"/>
      <c r="Q25" s="261"/>
      <c r="R25" s="261"/>
      <c r="S25" s="267"/>
      <c r="T25" s="261"/>
      <c r="U25" s="261"/>
      <c r="V25" s="267"/>
      <c r="W25" s="261"/>
      <c r="X25" s="261"/>
      <c r="Y25" s="267"/>
      <c r="Z25" s="261"/>
      <c r="AA25" s="261"/>
      <c r="AB25" s="267"/>
      <c r="AC25" s="261"/>
      <c r="AD25" s="261"/>
      <c r="AE25" s="267"/>
      <c r="AF25" s="261"/>
      <c r="AG25" s="261"/>
      <c r="AH25" s="267"/>
      <c r="AI25" s="261"/>
      <c r="AJ25" s="261"/>
      <c r="AK25" s="267"/>
      <c r="AL25" s="261"/>
      <c r="AM25" s="261"/>
      <c r="AN25" s="267"/>
      <c r="AO25" s="261"/>
      <c r="AP25" s="261"/>
      <c r="AQ25" s="267"/>
    </row>
    <row r="26" spans="1:43" ht="18" customHeight="1">
      <c r="A26" s="251"/>
      <c r="B26" s="268"/>
      <c r="C26" s="269"/>
      <c r="D26" s="269"/>
      <c r="E26" s="264"/>
      <c r="F26" s="264"/>
      <c r="G26" s="264"/>
      <c r="H26" s="265"/>
      <c r="I26" s="265"/>
      <c r="J26" s="64"/>
      <c r="K26" s="262"/>
      <c r="L26" s="258"/>
      <c r="M26" s="266"/>
      <c r="N26" s="261"/>
      <c r="O26" s="261"/>
      <c r="P26" s="267"/>
      <c r="Q26" s="261"/>
      <c r="R26" s="261"/>
      <c r="S26" s="267"/>
      <c r="T26" s="261"/>
      <c r="U26" s="261"/>
      <c r="V26" s="267"/>
      <c r="W26" s="261"/>
      <c r="X26" s="261"/>
      <c r="Y26" s="267"/>
      <c r="Z26" s="261"/>
      <c r="AA26" s="261"/>
      <c r="AB26" s="267"/>
      <c r="AC26" s="261"/>
      <c r="AD26" s="261"/>
      <c r="AE26" s="267"/>
      <c r="AF26" s="261"/>
      <c r="AG26" s="261"/>
      <c r="AH26" s="267"/>
      <c r="AI26" s="261"/>
      <c r="AJ26" s="261"/>
      <c r="AK26" s="267"/>
      <c r="AL26" s="261"/>
      <c r="AM26" s="261"/>
      <c r="AN26" s="267"/>
      <c r="AO26" s="261"/>
      <c r="AP26" s="261"/>
      <c r="AQ26" s="267"/>
    </row>
    <row r="27" spans="1:43" ht="18" customHeight="1">
      <c r="A27" s="251"/>
      <c r="B27" s="268"/>
      <c r="C27" s="269"/>
      <c r="D27" s="269"/>
      <c r="E27" s="264"/>
      <c r="F27" s="264"/>
      <c r="G27" s="264"/>
      <c r="H27" s="265"/>
      <c r="I27" s="265"/>
      <c r="J27" s="64"/>
      <c r="K27" s="262"/>
      <c r="L27" s="258"/>
      <c r="M27" s="266"/>
      <c r="N27" s="261"/>
      <c r="O27" s="261"/>
      <c r="P27" s="267"/>
      <c r="Q27" s="261"/>
      <c r="R27" s="261"/>
      <c r="S27" s="267"/>
      <c r="T27" s="261"/>
      <c r="U27" s="261"/>
      <c r="V27" s="267"/>
      <c r="W27" s="261"/>
      <c r="X27" s="261"/>
      <c r="Y27" s="267"/>
      <c r="Z27" s="261"/>
      <c r="AA27" s="261"/>
      <c r="AB27" s="267"/>
      <c r="AC27" s="261"/>
      <c r="AD27" s="261"/>
      <c r="AE27" s="267"/>
      <c r="AF27" s="261"/>
      <c r="AG27" s="261"/>
      <c r="AH27" s="267"/>
      <c r="AI27" s="261"/>
      <c r="AJ27" s="261"/>
      <c r="AK27" s="267"/>
      <c r="AL27" s="261"/>
      <c r="AM27" s="261"/>
      <c r="AN27" s="267"/>
      <c r="AO27" s="261"/>
      <c r="AP27" s="261"/>
      <c r="AQ27" s="267"/>
    </row>
    <row r="28" spans="1:43" ht="18" customHeight="1">
      <c r="A28" s="251"/>
      <c r="B28" s="268"/>
      <c r="C28" s="269"/>
      <c r="D28" s="269"/>
      <c r="E28" s="264"/>
      <c r="F28" s="264"/>
      <c r="G28" s="264"/>
      <c r="H28" s="265"/>
      <c r="I28" s="265"/>
      <c r="J28" s="64"/>
      <c r="K28" s="262"/>
      <c r="L28" s="258"/>
      <c r="M28" s="266"/>
      <c r="N28" s="261"/>
      <c r="O28" s="261"/>
      <c r="P28" s="267"/>
      <c r="Q28" s="261"/>
      <c r="R28" s="261"/>
      <c r="S28" s="267"/>
      <c r="T28" s="261"/>
      <c r="U28" s="261"/>
      <c r="V28" s="267"/>
      <c r="W28" s="261"/>
      <c r="X28" s="261"/>
      <c r="Y28" s="267"/>
      <c r="Z28" s="261"/>
      <c r="AA28" s="261"/>
      <c r="AB28" s="267"/>
      <c r="AC28" s="261"/>
      <c r="AD28" s="261"/>
      <c r="AE28" s="267"/>
      <c r="AF28" s="261"/>
      <c r="AG28" s="261"/>
      <c r="AH28" s="267"/>
      <c r="AI28" s="261"/>
      <c r="AJ28" s="261"/>
      <c r="AK28" s="267"/>
      <c r="AL28" s="261"/>
      <c r="AM28" s="261"/>
      <c r="AN28" s="267"/>
      <c r="AO28" s="261"/>
      <c r="AP28" s="261"/>
      <c r="AQ28" s="267"/>
    </row>
    <row r="29" spans="1:43" ht="18" customHeight="1">
      <c r="A29" s="251"/>
      <c r="B29" s="268"/>
      <c r="C29" s="269"/>
      <c r="D29" s="269"/>
      <c r="E29" s="264"/>
      <c r="F29" s="264"/>
      <c r="G29" s="264"/>
      <c r="H29" s="265"/>
      <c r="I29" s="265"/>
      <c r="J29" s="64"/>
      <c r="K29" s="262"/>
      <c r="L29" s="258"/>
      <c r="M29" s="266"/>
      <c r="N29" s="261"/>
      <c r="O29" s="261"/>
      <c r="P29" s="267"/>
      <c r="Q29" s="261"/>
      <c r="R29" s="261"/>
      <c r="S29" s="267"/>
      <c r="T29" s="261"/>
      <c r="U29" s="261"/>
      <c r="V29" s="267"/>
      <c r="W29" s="261"/>
      <c r="X29" s="261"/>
      <c r="Y29" s="267"/>
      <c r="Z29" s="261"/>
      <c r="AA29" s="261"/>
      <c r="AB29" s="267"/>
      <c r="AC29" s="261"/>
      <c r="AD29" s="261"/>
      <c r="AE29" s="267"/>
      <c r="AF29" s="261"/>
      <c r="AG29" s="261"/>
      <c r="AH29" s="267"/>
      <c r="AI29" s="261"/>
      <c r="AJ29" s="261"/>
      <c r="AK29" s="267"/>
      <c r="AL29" s="261"/>
      <c r="AM29" s="261"/>
      <c r="AN29" s="267"/>
      <c r="AO29" s="261"/>
      <c r="AP29" s="261"/>
      <c r="AQ29" s="267"/>
    </row>
    <row r="30" spans="1:43" ht="18" customHeight="1">
      <c r="A30" s="251"/>
      <c r="B30" s="268"/>
      <c r="C30" s="269"/>
      <c r="D30" s="269"/>
      <c r="E30" s="264"/>
      <c r="F30" s="264"/>
      <c r="G30" s="264"/>
      <c r="H30" s="265"/>
      <c r="I30" s="265"/>
      <c r="J30" s="64"/>
      <c r="K30" s="262"/>
      <c r="L30" s="258"/>
      <c r="M30" s="266"/>
      <c r="N30" s="261"/>
      <c r="O30" s="261"/>
      <c r="P30" s="267"/>
      <c r="Q30" s="261"/>
      <c r="R30" s="261"/>
      <c r="S30" s="267"/>
      <c r="T30" s="261"/>
      <c r="U30" s="261"/>
      <c r="V30" s="267"/>
      <c r="W30" s="261"/>
      <c r="X30" s="261"/>
      <c r="Y30" s="267"/>
      <c r="Z30" s="261"/>
      <c r="AA30" s="261"/>
      <c r="AB30" s="267"/>
      <c r="AC30" s="261"/>
      <c r="AD30" s="261"/>
      <c r="AE30" s="267"/>
      <c r="AF30" s="261"/>
      <c r="AG30" s="261"/>
      <c r="AH30" s="267"/>
      <c r="AI30" s="261"/>
      <c r="AJ30" s="261"/>
      <c r="AK30" s="267"/>
      <c r="AL30" s="261"/>
      <c r="AM30" s="261"/>
      <c r="AN30" s="267"/>
      <c r="AO30" s="261"/>
      <c r="AP30" s="261"/>
      <c r="AQ30" s="267"/>
    </row>
    <row r="31" spans="1:43" ht="18" customHeight="1">
      <c r="A31" s="251"/>
      <c r="B31" s="268"/>
      <c r="C31" s="269"/>
      <c r="D31" s="269"/>
      <c r="E31" s="264"/>
      <c r="F31" s="264"/>
      <c r="G31" s="264"/>
      <c r="H31" s="265"/>
      <c r="I31" s="265"/>
      <c r="J31" s="64"/>
      <c r="K31" s="262"/>
      <c r="L31" s="258"/>
      <c r="M31" s="266"/>
      <c r="N31" s="261"/>
      <c r="O31" s="261"/>
      <c r="P31" s="267"/>
      <c r="Q31" s="261"/>
      <c r="R31" s="261"/>
      <c r="S31" s="267"/>
      <c r="T31" s="261"/>
      <c r="U31" s="261"/>
      <c r="V31" s="267"/>
      <c r="W31" s="261"/>
      <c r="X31" s="261"/>
      <c r="Y31" s="267"/>
      <c r="Z31" s="261"/>
      <c r="AA31" s="261"/>
      <c r="AB31" s="267"/>
      <c r="AC31" s="261"/>
      <c r="AD31" s="261"/>
      <c r="AE31" s="267"/>
      <c r="AF31" s="261"/>
      <c r="AG31" s="261"/>
      <c r="AH31" s="267"/>
      <c r="AI31" s="261"/>
      <c r="AJ31" s="261"/>
      <c r="AK31" s="267"/>
      <c r="AL31" s="261"/>
      <c r="AM31" s="261"/>
      <c r="AN31" s="267"/>
      <c r="AO31" s="261"/>
      <c r="AP31" s="261"/>
      <c r="AQ31" s="267"/>
    </row>
    <row r="32" spans="1:43" ht="18" customHeight="1">
      <c r="A32" s="251"/>
      <c r="B32" s="268"/>
      <c r="C32" s="269"/>
      <c r="D32" s="269"/>
      <c r="E32" s="264"/>
      <c r="F32" s="264"/>
      <c r="G32" s="264"/>
      <c r="H32" s="265"/>
      <c r="I32" s="265"/>
      <c r="J32" s="64"/>
      <c r="K32" s="262"/>
      <c r="L32" s="258"/>
      <c r="M32" s="266"/>
      <c r="N32" s="261"/>
      <c r="O32" s="261"/>
      <c r="P32" s="267"/>
      <c r="Q32" s="261"/>
      <c r="R32" s="261"/>
      <c r="S32" s="267"/>
      <c r="T32" s="261"/>
      <c r="U32" s="261"/>
      <c r="V32" s="267"/>
      <c r="W32" s="261"/>
      <c r="X32" s="261"/>
      <c r="Y32" s="267"/>
      <c r="Z32" s="261"/>
      <c r="AA32" s="261"/>
      <c r="AB32" s="267"/>
      <c r="AC32" s="261"/>
      <c r="AD32" s="261"/>
      <c r="AE32" s="267"/>
      <c r="AF32" s="261"/>
      <c r="AG32" s="261"/>
      <c r="AH32" s="267"/>
      <c r="AI32" s="261"/>
      <c r="AJ32" s="261"/>
      <c r="AK32" s="267"/>
      <c r="AL32" s="261"/>
      <c r="AM32" s="261"/>
      <c r="AN32" s="267"/>
      <c r="AO32" s="261"/>
      <c r="AP32" s="261"/>
      <c r="AQ32" s="267"/>
    </row>
    <row r="33" spans="1:43" ht="18" customHeight="1">
      <c r="A33" s="251"/>
      <c r="B33" s="268"/>
      <c r="C33" s="269"/>
      <c r="D33" s="269"/>
      <c r="E33" s="264"/>
      <c r="F33" s="264"/>
      <c r="G33" s="264"/>
      <c r="H33" s="265"/>
      <c r="I33" s="265"/>
      <c r="J33" s="64"/>
      <c r="K33" s="262"/>
      <c r="L33" s="258"/>
      <c r="M33" s="266"/>
      <c r="N33" s="261"/>
      <c r="O33" s="261"/>
      <c r="P33" s="267"/>
      <c r="Q33" s="261"/>
      <c r="R33" s="261"/>
      <c r="S33" s="267"/>
      <c r="T33" s="261"/>
      <c r="U33" s="261"/>
      <c r="V33" s="267"/>
      <c r="W33" s="261"/>
      <c r="X33" s="261"/>
      <c r="Y33" s="267"/>
      <c r="Z33" s="261"/>
      <c r="AA33" s="261"/>
      <c r="AB33" s="267"/>
      <c r="AC33" s="261"/>
      <c r="AD33" s="261"/>
      <c r="AE33" s="267"/>
      <c r="AF33" s="261"/>
      <c r="AG33" s="261"/>
      <c r="AH33" s="267"/>
      <c r="AI33" s="261"/>
      <c r="AJ33" s="261"/>
      <c r="AK33" s="267"/>
      <c r="AL33" s="261"/>
      <c r="AM33" s="261"/>
      <c r="AN33" s="267"/>
      <c r="AO33" s="261"/>
      <c r="AP33" s="261"/>
      <c r="AQ33" s="267"/>
    </row>
    <row r="34" spans="1:43" ht="18" customHeight="1">
      <c r="A34" s="251"/>
      <c r="B34" s="268"/>
      <c r="C34" s="269"/>
      <c r="D34" s="269"/>
      <c r="E34" s="264"/>
      <c r="F34" s="264"/>
      <c r="G34" s="264"/>
      <c r="H34" s="265"/>
      <c r="I34" s="265"/>
      <c r="J34" s="64"/>
      <c r="K34" s="262"/>
      <c r="L34" s="258"/>
      <c r="M34" s="266"/>
      <c r="N34" s="261"/>
      <c r="O34" s="261"/>
      <c r="P34" s="267"/>
      <c r="Q34" s="261"/>
      <c r="R34" s="261"/>
      <c r="S34" s="267"/>
      <c r="T34" s="261"/>
      <c r="U34" s="261"/>
      <c r="V34" s="267"/>
      <c r="W34" s="261"/>
      <c r="X34" s="261"/>
      <c r="Y34" s="267"/>
      <c r="Z34" s="261"/>
      <c r="AA34" s="261"/>
      <c r="AB34" s="267"/>
      <c r="AC34" s="261"/>
      <c r="AD34" s="261"/>
      <c r="AE34" s="267"/>
      <c r="AF34" s="261"/>
      <c r="AG34" s="261"/>
      <c r="AH34" s="267"/>
      <c r="AI34" s="261"/>
      <c r="AJ34" s="261"/>
      <c r="AK34" s="267"/>
      <c r="AL34" s="261"/>
      <c r="AM34" s="261"/>
      <c r="AN34" s="267"/>
      <c r="AO34" s="261"/>
      <c r="AP34" s="261"/>
      <c r="AQ34" s="267"/>
    </row>
    <row r="35" spans="1:43" ht="18" customHeight="1">
      <c r="A35" s="251"/>
      <c r="B35" s="268"/>
      <c r="C35" s="269"/>
      <c r="D35" s="269"/>
      <c r="E35" s="264"/>
      <c r="F35" s="264"/>
      <c r="G35" s="264"/>
      <c r="H35" s="265"/>
      <c r="I35" s="265"/>
      <c r="J35" s="64"/>
      <c r="K35" s="262"/>
      <c r="L35" s="258"/>
      <c r="M35" s="266"/>
      <c r="N35" s="261"/>
      <c r="O35" s="261"/>
      <c r="P35" s="267"/>
      <c r="Q35" s="261"/>
      <c r="R35" s="261"/>
      <c r="S35" s="267"/>
      <c r="T35" s="261"/>
      <c r="U35" s="261"/>
      <c r="V35" s="267"/>
      <c r="W35" s="261"/>
      <c r="X35" s="261"/>
      <c r="Y35" s="267"/>
      <c r="Z35" s="261"/>
      <c r="AA35" s="261"/>
      <c r="AB35" s="267"/>
      <c r="AC35" s="261"/>
      <c r="AD35" s="261"/>
      <c r="AE35" s="267"/>
      <c r="AF35" s="261"/>
      <c r="AG35" s="261"/>
      <c r="AH35" s="267"/>
      <c r="AI35" s="261"/>
      <c r="AJ35" s="261"/>
      <c r="AK35" s="267"/>
      <c r="AL35" s="261"/>
      <c r="AM35" s="261"/>
      <c r="AN35" s="267"/>
      <c r="AO35" s="261"/>
      <c r="AP35" s="261"/>
      <c r="AQ35" s="267"/>
    </row>
    <row r="36" spans="1:43" ht="18" customHeight="1">
      <c r="A36" s="251"/>
      <c r="B36" s="268"/>
      <c r="C36" s="269"/>
      <c r="D36" s="269"/>
      <c r="E36" s="264"/>
      <c r="F36" s="264"/>
      <c r="G36" s="264"/>
      <c r="H36" s="265"/>
      <c r="I36" s="265"/>
      <c r="J36" s="64"/>
      <c r="K36" s="262"/>
      <c r="L36" s="258"/>
      <c r="M36" s="266"/>
      <c r="N36" s="261"/>
      <c r="O36" s="261"/>
      <c r="P36" s="267"/>
      <c r="Q36" s="261"/>
      <c r="R36" s="261"/>
      <c r="S36" s="267"/>
      <c r="T36" s="261"/>
      <c r="U36" s="261"/>
      <c r="V36" s="267"/>
      <c r="W36" s="261"/>
      <c r="X36" s="261"/>
      <c r="Y36" s="267"/>
      <c r="Z36" s="261"/>
      <c r="AA36" s="261"/>
      <c r="AB36" s="267"/>
      <c r="AC36" s="261"/>
      <c r="AD36" s="261"/>
      <c r="AE36" s="267"/>
      <c r="AF36" s="261"/>
      <c r="AG36" s="261"/>
      <c r="AH36" s="267"/>
      <c r="AI36" s="261"/>
      <c r="AJ36" s="261"/>
      <c r="AK36" s="267"/>
      <c r="AL36" s="261"/>
      <c r="AM36" s="261"/>
      <c r="AN36" s="267"/>
      <c r="AO36" s="261"/>
      <c r="AP36" s="261"/>
      <c r="AQ36" s="267"/>
    </row>
    <row r="37" spans="1:43" ht="18" customHeight="1">
      <c r="A37" s="251"/>
      <c r="B37" s="268"/>
      <c r="C37" s="269"/>
      <c r="D37" s="269"/>
      <c r="E37" s="264"/>
      <c r="F37" s="264"/>
      <c r="G37" s="264"/>
      <c r="H37" s="265"/>
      <c r="I37" s="265"/>
      <c r="J37" s="64"/>
      <c r="K37" s="262"/>
      <c r="L37" s="258"/>
      <c r="M37" s="266"/>
      <c r="N37" s="261"/>
      <c r="O37" s="261"/>
      <c r="P37" s="267"/>
      <c r="Q37" s="261"/>
      <c r="R37" s="261"/>
      <c r="S37" s="267"/>
      <c r="T37" s="261"/>
      <c r="U37" s="261"/>
      <c r="V37" s="267"/>
      <c r="W37" s="261"/>
      <c r="X37" s="261"/>
      <c r="Y37" s="267"/>
      <c r="Z37" s="261"/>
      <c r="AA37" s="261"/>
      <c r="AB37" s="267"/>
      <c r="AC37" s="261"/>
      <c r="AD37" s="261"/>
      <c r="AE37" s="267"/>
      <c r="AF37" s="261"/>
      <c r="AG37" s="261"/>
      <c r="AH37" s="267"/>
      <c r="AI37" s="261"/>
      <c r="AJ37" s="261"/>
      <c r="AK37" s="267"/>
      <c r="AL37" s="261"/>
      <c r="AM37" s="261"/>
      <c r="AN37" s="267"/>
      <c r="AO37" s="261"/>
      <c r="AP37" s="261"/>
      <c r="AQ37" s="267"/>
    </row>
    <row r="38" spans="1:43" ht="18" customHeight="1">
      <c r="A38" s="251"/>
      <c r="B38" s="268"/>
      <c r="C38" s="269"/>
      <c r="D38" s="269"/>
      <c r="E38" s="264"/>
      <c r="F38" s="264"/>
      <c r="G38" s="264"/>
      <c r="H38" s="265"/>
      <c r="I38" s="265"/>
      <c r="J38" s="64"/>
      <c r="K38" s="262"/>
      <c r="L38" s="258"/>
      <c r="M38" s="266"/>
      <c r="N38" s="261"/>
      <c r="O38" s="261"/>
      <c r="P38" s="267"/>
      <c r="Q38" s="261"/>
      <c r="R38" s="261"/>
      <c r="S38" s="267"/>
      <c r="T38" s="261"/>
      <c r="U38" s="261"/>
      <c r="V38" s="267"/>
      <c r="W38" s="261"/>
      <c r="X38" s="261"/>
      <c r="Y38" s="267"/>
      <c r="Z38" s="261"/>
      <c r="AA38" s="261"/>
      <c r="AB38" s="267"/>
      <c r="AC38" s="261"/>
      <c r="AD38" s="261"/>
      <c r="AE38" s="267"/>
      <c r="AF38" s="261"/>
      <c r="AG38" s="261"/>
      <c r="AH38" s="267"/>
      <c r="AI38" s="261"/>
      <c r="AJ38" s="261"/>
      <c r="AK38" s="267"/>
      <c r="AL38" s="261"/>
      <c r="AM38" s="261"/>
      <c r="AN38" s="267"/>
      <c r="AO38" s="261"/>
      <c r="AP38" s="261"/>
      <c r="AQ38" s="267"/>
    </row>
    <row r="39" spans="1:43" ht="18" customHeight="1">
      <c r="A39" s="251"/>
      <c r="B39" s="268"/>
      <c r="C39" s="269"/>
      <c r="D39" s="269"/>
      <c r="E39" s="264"/>
      <c r="F39" s="264"/>
      <c r="G39" s="264"/>
      <c r="H39" s="265"/>
      <c r="I39" s="265"/>
      <c r="J39" s="64"/>
      <c r="K39" s="262"/>
      <c r="L39" s="258"/>
      <c r="M39" s="266"/>
      <c r="N39" s="261"/>
      <c r="O39" s="261"/>
      <c r="P39" s="267"/>
      <c r="Q39" s="261"/>
      <c r="R39" s="261"/>
      <c r="S39" s="267"/>
      <c r="T39" s="261"/>
      <c r="U39" s="261"/>
      <c r="V39" s="267"/>
      <c r="W39" s="261"/>
      <c r="X39" s="261"/>
      <c r="Y39" s="267"/>
      <c r="Z39" s="261"/>
      <c r="AA39" s="261"/>
      <c r="AB39" s="267"/>
      <c r="AC39" s="261"/>
      <c r="AD39" s="261"/>
      <c r="AE39" s="267"/>
      <c r="AF39" s="261"/>
      <c r="AG39" s="261"/>
      <c r="AH39" s="267"/>
      <c r="AI39" s="261"/>
      <c r="AJ39" s="261"/>
      <c r="AK39" s="267"/>
      <c r="AL39" s="261"/>
      <c r="AM39" s="261"/>
      <c r="AN39" s="267"/>
      <c r="AO39" s="261"/>
      <c r="AP39" s="261"/>
      <c r="AQ39" s="267"/>
    </row>
    <row r="40" spans="1:43" ht="18" customHeight="1">
      <c r="A40" s="251"/>
      <c r="B40" s="268"/>
      <c r="C40" s="269"/>
      <c r="D40" s="269"/>
      <c r="E40" s="264"/>
      <c r="F40" s="264"/>
      <c r="G40" s="264"/>
      <c r="H40" s="265"/>
      <c r="I40" s="265"/>
      <c r="J40" s="64"/>
      <c r="K40" s="262"/>
      <c r="L40" s="258"/>
      <c r="M40" s="266"/>
      <c r="N40" s="261"/>
      <c r="O40" s="261"/>
      <c r="P40" s="267"/>
      <c r="Q40" s="261"/>
      <c r="R40" s="261"/>
      <c r="S40" s="267"/>
      <c r="T40" s="261"/>
      <c r="U40" s="261"/>
      <c r="V40" s="267"/>
      <c r="W40" s="261"/>
      <c r="X40" s="261"/>
      <c r="Y40" s="267"/>
      <c r="Z40" s="261"/>
      <c r="AA40" s="261"/>
      <c r="AB40" s="267"/>
      <c r="AC40" s="261"/>
      <c r="AD40" s="261"/>
      <c r="AE40" s="267"/>
      <c r="AF40" s="261"/>
      <c r="AG40" s="261"/>
      <c r="AH40" s="267"/>
      <c r="AI40" s="261"/>
      <c r="AJ40" s="261"/>
      <c r="AK40" s="267"/>
      <c r="AL40" s="261"/>
      <c r="AM40" s="261"/>
      <c r="AN40" s="267"/>
      <c r="AO40" s="261"/>
      <c r="AP40" s="261"/>
      <c r="AQ40" s="267"/>
    </row>
    <row r="41" spans="1:43" ht="18" customHeight="1">
      <c r="A41" s="251"/>
      <c r="B41" s="268"/>
      <c r="C41" s="269"/>
      <c r="D41" s="269"/>
      <c r="E41" s="264"/>
      <c r="F41" s="264"/>
      <c r="G41" s="264"/>
      <c r="H41" s="265"/>
      <c r="I41" s="265"/>
      <c r="J41" s="64"/>
      <c r="K41" s="262"/>
      <c r="L41" s="258"/>
      <c r="M41" s="266"/>
      <c r="N41" s="261"/>
      <c r="O41" s="261"/>
      <c r="P41" s="267"/>
      <c r="Q41" s="261"/>
      <c r="R41" s="261"/>
      <c r="S41" s="267"/>
      <c r="T41" s="261"/>
      <c r="U41" s="261"/>
      <c r="V41" s="267"/>
      <c r="W41" s="261"/>
      <c r="X41" s="261"/>
      <c r="Y41" s="267"/>
      <c r="Z41" s="261"/>
      <c r="AA41" s="261"/>
      <c r="AB41" s="267"/>
      <c r="AC41" s="261"/>
      <c r="AD41" s="261"/>
      <c r="AE41" s="267"/>
      <c r="AF41" s="261"/>
      <c r="AG41" s="261"/>
      <c r="AH41" s="267"/>
      <c r="AI41" s="261"/>
      <c r="AJ41" s="261"/>
      <c r="AK41" s="267"/>
      <c r="AL41" s="261"/>
      <c r="AM41" s="261"/>
      <c r="AN41" s="267"/>
      <c r="AO41" s="261"/>
      <c r="AP41" s="261"/>
      <c r="AQ41" s="267"/>
    </row>
    <row r="42" spans="1:43" ht="18" customHeight="1">
      <c r="A42" s="251"/>
      <c r="B42" s="268"/>
      <c r="C42" s="269"/>
      <c r="D42" s="269"/>
      <c r="E42" s="264"/>
      <c r="F42" s="264"/>
      <c r="G42" s="264"/>
      <c r="H42" s="265"/>
      <c r="I42" s="265"/>
      <c r="J42" s="64"/>
      <c r="K42" s="262"/>
      <c r="L42" s="258"/>
      <c r="M42" s="266"/>
      <c r="N42" s="261"/>
      <c r="O42" s="261"/>
      <c r="P42" s="267"/>
      <c r="Q42" s="261"/>
      <c r="R42" s="261"/>
      <c r="S42" s="267"/>
      <c r="T42" s="261"/>
      <c r="U42" s="261"/>
      <c r="V42" s="267"/>
      <c r="W42" s="261"/>
      <c r="X42" s="261"/>
      <c r="Y42" s="267"/>
      <c r="Z42" s="261"/>
      <c r="AA42" s="261"/>
      <c r="AB42" s="267"/>
      <c r="AC42" s="261"/>
      <c r="AD42" s="261"/>
      <c r="AE42" s="267"/>
      <c r="AF42" s="261"/>
      <c r="AG42" s="261"/>
      <c r="AH42" s="267"/>
      <c r="AI42" s="261"/>
      <c r="AJ42" s="261"/>
      <c r="AK42" s="267"/>
      <c r="AL42" s="261"/>
      <c r="AM42" s="261"/>
      <c r="AN42" s="267"/>
      <c r="AO42" s="261"/>
      <c r="AP42" s="261"/>
      <c r="AQ42" s="267"/>
    </row>
    <row r="43" spans="1:43" ht="18" customHeight="1">
      <c r="A43" s="251"/>
      <c r="B43" s="268"/>
      <c r="C43" s="269"/>
      <c r="D43" s="269"/>
      <c r="E43" s="264"/>
      <c r="F43" s="264"/>
      <c r="G43" s="264"/>
      <c r="H43" s="265"/>
      <c r="I43" s="265"/>
      <c r="J43" s="64"/>
      <c r="K43" s="262"/>
      <c r="L43" s="258"/>
      <c r="M43" s="266"/>
      <c r="N43" s="261"/>
      <c r="O43" s="261"/>
      <c r="P43" s="267"/>
      <c r="Q43" s="261"/>
      <c r="R43" s="261"/>
      <c r="S43" s="267"/>
      <c r="T43" s="261"/>
      <c r="U43" s="261"/>
      <c r="V43" s="267"/>
      <c r="W43" s="261"/>
      <c r="X43" s="261"/>
      <c r="Y43" s="267"/>
      <c r="Z43" s="261"/>
      <c r="AA43" s="261"/>
      <c r="AB43" s="267"/>
      <c r="AC43" s="261"/>
      <c r="AD43" s="261"/>
      <c r="AE43" s="267"/>
      <c r="AF43" s="261"/>
      <c r="AG43" s="261"/>
      <c r="AH43" s="267"/>
      <c r="AI43" s="261"/>
      <c r="AJ43" s="261"/>
      <c r="AK43" s="267"/>
      <c r="AL43" s="261"/>
      <c r="AM43" s="261"/>
      <c r="AN43" s="267"/>
      <c r="AO43" s="261"/>
      <c r="AP43" s="261"/>
      <c r="AQ43" s="267"/>
    </row>
    <row r="44" spans="1:43" ht="18" customHeight="1">
      <c r="A44" s="251"/>
      <c r="B44" s="268"/>
      <c r="C44" s="269"/>
      <c r="D44" s="269"/>
      <c r="E44" s="264"/>
      <c r="F44" s="264"/>
      <c r="G44" s="264"/>
      <c r="H44" s="265"/>
      <c r="I44" s="265"/>
      <c r="J44" s="64"/>
      <c r="K44" s="262"/>
      <c r="L44" s="258"/>
      <c r="M44" s="266"/>
      <c r="N44" s="261"/>
      <c r="O44" s="261"/>
      <c r="P44" s="267"/>
      <c r="Q44" s="261"/>
      <c r="R44" s="261"/>
      <c r="S44" s="267"/>
      <c r="T44" s="261"/>
      <c r="U44" s="261"/>
      <c r="V44" s="267"/>
      <c r="W44" s="261"/>
      <c r="X44" s="261"/>
      <c r="Y44" s="267"/>
      <c r="Z44" s="261"/>
      <c r="AA44" s="261"/>
      <c r="AB44" s="267"/>
      <c r="AC44" s="261"/>
      <c r="AD44" s="261"/>
      <c r="AE44" s="267"/>
      <c r="AF44" s="261"/>
      <c r="AG44" s="261"/>
      <c r="AH44" s="267"/>
      <c r="AI44" s="261"/>
      <c r="AJ44" s="261"/>
      <c r="AK44" s="267"/>
      <c r="AL44" s="261"/>
      <c r="AM44" s="261"/>
      <c r="AN44" s="267"/>
      <c r="AO44" s="261"/>
      <c r="AP44" s="261"/>
      <c r="AQ44" s="267"/>
    </row>
    <row r="45" spans="1:43" ht="18" customHeight="1">
      <c r="A45" s="251"/>
      <c r="B45" s="268"/>
      <c r="C45" s="269"/>
      <c r="D45" s="269"/>
      <c r="E45" s="264"/>
      <c r="F45" s="264"/>
      <c r="G45" s="264"/>
      <c r="H45" s="265"/>
      <c r="I45" s="265"/>
      <c r="J45" s="64"/>
      <c r="K45" s="262"/>
      <c r="L45" s="258"/>
      <c r="M45" s="266"/>
      <c r="N45" s="261"/>
      <c r="O45" s="261"/>
      <c r="P45" s="267"/>
      <c r="Q45" s="261"/>
      <c r="R45" s="261"/>
      <c r="S45" s="267"/>
      <c r="T45" s="261"/>
      <c r="U45" s="261"/>
      <c r="V45" s="267"/>
      <c r="W45" s="261"/>
      <c r="X45" s="261"/>
      <c r="Y45" s="267"/>
      <c r="Z45" s="261"/>
      <c r="AA45" s="261"/>
      <c r="AB45" s="267"/>
      <c r="AC45" s="261"/>
      <c r="AD45" s="261"/>
      <c r="AE45" s="267"/>
      <c r="AF45" s="261"/>
      <c r="AG45" s="261"/>
      <c r="AH45" s="267"/>
      <c r="AI45" s="261"/>
      <c r="AJ45" s="261"/>
      <c r="AK45" s="267"/>
      <c r="AL45" s="261"/>
      <c r="AM45" s="261"/>
      <c r="AN45" s="267"/>
      <c r="AO45" s="261"/>
      <c r="AP45" s="261"/>
      <c r="AQ45" s="267"/>
    </row>
    <row r="46" spans="1:43" ht="18" customHeight="1">
      <c r="A46" s="251"/>
      <c r="B46" s="268"/>
      <c r="C46" s="269"/>
      <c r="D46" s="269"/>
      <c r="E46" s="264"/>
      <c r="F46" s="264"/>
      <c r="G46" s="264"/>
      <c r="H46" s="265"/>
      <c r="I46" s="265"/>
      <c r="J46" s="64"/>
      <c r="K46" s="262"/>
      <c r="L46" s="258"/>
      <c r="M46" s="266"/>
      <c r="N46" s="261"/>
      <c r="O46" s="261"/>
      <c r="P46" s="267"/>
      <c r="Q46" s="261"/>
      <c r="R46" s="261"/>
      <c r="S46" s="267"/>
      <c r="T46" s="261"/>
      <c r="U46" s="261"/>
      <c r="V46" s="267"/>
      <c r="W46" s="261"/>
      <c r="X46" s="261"/>
      <c r="Y46" s="267"/>
      <c r="Z46" s="261"/>
      <c r="AA46" s="261"/>
      <c r="AB46" s="267"/>
      <c r="AC46" s="261"/>
      <c r="AD46" s="261"/>
      <c r="AE46" s="267"/>
      <c r="AF46" s="261"/>
      <c r="AG46" s="261"/>
      <c r="AH46" s="267"/>
      <c r="AI46" s="261"/>
      <c r="AJ46" s="261"/>
      <c r="AK46" s="267"/>
      <c r="AL46" s="261"/>
      <c r="AM46" s="261"/>
      <c r="AN46" s="267"/>
      <c r="AO46" s="261"/>
      <c r="AP46" s="261"/>
      <c r="AQ46" s="267"/>
    </row>
    <row r="47" spans="1:43" ht="18" customHeight="1">
      <c r="A47" s="251"/>
      <c r="B47" s="268"/>
      <c r="C47" s="269"/>
      <c r="D47" s="269"/>
      <c r="E47" s="264"/>
      <c r="F47" s="264"/>
      <c r="G47" s="264"/>
      <c r="H47" s="265"/>
      <c r="I47" s="265"/>
      <c r="J47" s="64"/>
      <c r="K47" s="262"/>
      <c r="L47" s="258"/>
      <c r="M47" s="266"/>
      <c r="N47" s="261"/>
      <c r="O47" s="261"/>
      <c r="P47" s="267"/>
      <c r="Q47" s="261"/>
      <c r="R47" s="261"/>
      <c r="S47" s="267"/>
      <c r="T47" s="261"/>
      <c r="U47" s="261"/>
      <c r="V47" s="267"/>
      <c r="W47" s="261"/>
      <c r="X47" s="261"/>
      <c r="Y47" s="267"/>
      <c r="Z47" s="261"/>
      <c r="AA47" s="261"/>
      <c r="AB47" s="267"/>
      <c r="AC47" s="261"/>
      <c r="AD47" s="261"/>
      <c r="AE47" s="267"/>
      <c r="AF47" s="261"/>
      <c r="AG47" s="261"/>
      <c r="AH47" s="267"/>
      <c r="AI47" s="261"/>
      <c r="AJ47" s="261"/>
      <c r="AK47" s="267"/>
      <c r="AL47" s="261"/>
      <c r="AM47" s="261"/>
      <c r="AN47" s="267"/>
      <c r="AO47" s="261"/>
      <c r="AP47" s="261"/>
      <c r="AQ47" s="267"/>
    </row>
    <row r="48" spans="1:43" ht="18" customHeight="1">
      <c r="A48" s="251"/>
      <c r="B48" s="268"/>
      <c r="C48" s="269"/>
      <c r="D48" s="269"/>
      <c r="E48" s="264"/>
      <c r="F48" s="264"/>
      <c r="G48" s="264"/>
      <c r="H48" s="265"/>
      <c r="I48" s="265"/>
      <c r="J48" s="64"/>
      <c r="K48" s="262"/>
      <c r="L48" s="258"/>
      <c r="M48" s="266"/>
      <c r="N48" s="261"/>
      <c r="O48" s="261"/>
      <c r="P48" s="267"/>
      <c r="Q48" s="261"/>
      <c r="R48" s="261"/>
      <c r="S48" s="267"/>
      <c r="T48" s="261"/>
      <c r="U48" s="261"/>
      <c r="V48" s="267"/>
      <c r="W48" s="261"/>
      <c r="X48" s="261"/>
      <c r="Y48" s="267"/>
      <c r="Z48" s="261"/>
      <c r="AA48" s="261"/>
      <c r="AB48" s="267"/>
      <c r="AC48" s="261"/>
      <c r="AD48" s="261"/>
      <c r="AE48" s="267"/>
      <c r="AF48" s="261"/>
      <c r="AG48" s="261"/>
      <c r="AH48" s="267"/>
      <c r="AI48" s="261"/>
      <c r="AJ48" s="261"/>
      <c r="AK48" s="267"/>
      <c r="AL48" s="261"/>
      <c r="AM48" s="261"/>
      <c r="AN48" s="267"/>
      <c r="AO48" s="261"/>
      <c r="AP48" s="261"/>
      <c r="AQ48" s="267"/>
    </row>
    <row r="49" spans="1:43" ht="18" customHeight="1">
      <c r="A49" s="251"/>
      <c r="B49" s="268"/>
      <c r="C49" s="269"/>
      <c r="D49" s="269"/>
      <c r="E49" s="264"/>
      <c r="F49" s="264"/>
      <c r="G49" s="264"/>
      <c r="H49" s="265"/>
      <c r="I49" s="265"/>
      <c r="J49" s="64"/>
      <c r="K49" s="262"/>
      <c r="L49" s="258"/>
      <c r="M49" s="266"/>
      <c r="N49" s="261"/>
      <c r="O49" s="261"/>
      <c r="P49" s="267"/>
      <c r="Q49" s="261"/>
      <c r="R49" s="261"/>
      <c r="S49" s="267"/>
      <c r="T49" s="261"/>
      <c r="U49" s="261"/>
      <c r="V49" s="267"/>
      <c r="W49" s="261"/>
      <c r="X49" s="261"/>
      <c r="Y49" s="267"/>
      <c r="Z49" s="261"/>
      <c r="AA49" s="261"/>
      <c r="AB49" s="267"/>
      <c r="AC49" s="261"/>
      <c r="AD49" s="261"/>
      <c r="AE49" s="267"/>
      <c r="AF49" s="261"/>
      <c r="AG49" s="261"/>
      <c r="AH49" s="267"/>
      <c r="AI49" s="261"/>
      <c r="AJ49" s="261"/>
      <c r="AK49" s="267"/>
      <c r="AL49" s="261"/>
      <c r="AM49" s="261"/>
      <c r="AN49" s="267"/>
      <c r="AO49" s="261"/>
      <c r="AP49" s="261"/>
      <c r="AQ49" s="267"/>
    </row>
    <row r="50" spans="1:43" ht="18" customHeight="1">
      <c r="A50" s="251"/>
      <c r="B50" s="268"/>
      <c r="C50" s="269"/>
      <c r="D50" s="269"/>
      <c r="E50" s="264"/>
      <c r="F50" s="264"/>
      <c r="G50" s="264"/>
      <c r="H50" s="265"/>
      <c r="I50" s="265"/>
      <c r="J50" s="64"/>
      <c r="K50" s="262"/>
      <c r="L50" s="258"/>
      <c r="M50" s="266"/>
      <c r="N50" s="261"/>
      <c r="O50" s="261"/>
      <c r="P50" s="267"/>
      <c r="Q50" s="261"/>
      <c r="R50" s="261"/>
      <c r="S50" s="267"/>
      <c r="T50" s="261"/>
      <c r="U50" s="261"/>
      <c r="V50" s="267"/>
      <c r="W50" s="261"/>
      <c r="X50" s="261"/>
      <c r="Y50" s="267"/>
      <c r="Z50" s="261"/>
      <c r="AA50" s="261"/>
      <c r="AB50" s="267"/>
      <c r="AC50" s="261"/>
      <c r="AD50" s="261"/>
      <c r="AE50" s="267"/>
      <c r="AF50" s="261"/>
      <c r="AG50" s="261"/>
      <c r="AH50" s="267"/>
      <c r="AI50" s="261"/>
      <c r="AJ50" s="261"/>
      <c r="AK50" s="267"/>
      <c r="AL50" s="261"/>
      <c r="AM50" s="261"/>
      <c r="AN50" s="267"/>
      <c r="AO50" s="261"/>
      <c r="AP50" s="261"/>
      <c r="AQ50" s="267"/>
    </row>
    <row r="51" spans="1:43" ht="18" customHeight="1">
      <c r="A51" s="251"/>
      <c r="B51" s="268"/>
      <c r="C51" s="269"/>
      <c r="D51" s="269"/>
      <c r="E51" s="264"/>
      <c r="F51" s="264"/>
      <c r="G51" s="264"/>
      <c r="H51" s="265"/>
      <c r="I51" s="265"/>
      <c r="J51" s="64"/>
      <c r="K51" s="262"/>
      <c r="L51" s="258"/>
      <c r="M51" s="266"/>
      <c r="N51" s="261"/>
      <c r="O51" s="261"/>
      <c r="P51" s="267"/>
      <c r="Q51" s="261"/>
      <c r="R51" s="261"/>
      <c r="S51" s="267"/>
      <c r="T51" s="261"/>
      <c r="U51" s="261"/>
      <c r="V51" s="267"/>
      <c r="W51" s="261"/>
      <c r="X51" s="261"/>
      <c r="Y51" s="267"/>
      <c r="Z51" s="261"/>
      <c r="AA51" s="261"/>
      <c r="AB51" s="267"/>
      <c r="AC51" s="261"/>
      <c r="AD51" s="261"/>
      <c r="AE51" s="267"/>
      <c r="AF51" s="261"/>
      <c r="AG51" s="261"/>
      <c r="AH51" s="267"/>
      <c r="AI51" s="261"/>
      <c r="AJ51" s="261"/>
      <c r="AK51" s="267"/>
      <c r="AL51" s="261"/>
      <c r="AM51" s="261"/>
      <c r="AN51" s="267"/>
      <c r="AO51" s="261"/>
      <c r="AP51" s="261"/>
      <c r="AQ51" s="267"/>
    </row>
    <row r="52" spans="1:43" ht="18" customHeight="1">
      <c r="A52" s="251"/>
      <c r="B52" s="268"/>
      <c r="C52" s="269"/>
      <c r="D52" s="269"/>
      <c r="E52" s="264"/>
      <c r="F52" s="264"/>
      <c r="G52" s="264"/>
      <c r="H52" s="265"/>
      <c r="I52" s="265"/>
      <c r="J52" s="64"/>
      <c r="K52" s="262"/>
      <c r="L52" s="258"/>
      <c r="M52" s="266"/>
      <c r="N52" s="261"/>
      <c r="O52" s="261"/>
      <c r="P52" s="267"/>
      <c r="Q52" s="261"/>
      <c r="R52" s="261"/>
      <c r="S52" s="267"/>
      <c r="T52" s="261"/>
      <c r="U52" s="261"/>
      <c r="V52" s="267"/>
      <c r="W52" s="261"/>
      <c r="X52" s="261"/>
      <c r="Y52" s="267"/>
      <c r="Z52" s="261"/>
      <c r="AA52" s="261"/>
      <c r="AB52" s="267"/>
      <c r="AC52" s="261"/>
      <c r="AD52" s="261"/>
      <c r="AE52" s="267"/>
      <c r="AF52" s="261"/>
      <c r="AG52" s="261"/>
      <c r="AH52" s="267"/>
      <c r="AI52" s="261"/>
      <c r="AJ52" s="261"/>
      <c r="AK52" s="267"/>
      <c r="AL52" s="261"/>
      <c r="AM52" s="261"/>
      <c r="AN52" s="267"/>
      <c r="AO52" s="261"/>
      <c r="AP52" s="261"/>
      <c r="AQ52" s="267"/>
    </row>
    <row r="53" spans="1:43" ht="18" customHeight="1">
      <c r="A53" s="251"/>
      <c r="B53" s="268"/>
      <c r="C53" s="269"/>
      <c r="D53" s="269"/>
      <c r="E53" s="264"/>
      <c r="F53" s="264"/>
      <c r="G53" s="264"/>
      <c r="H53" s="265"/>
      <c r="I53" s="265"/>
      <c r="J53" s="64"/>
      <c r="K53" s="262"/>
      <c r="L53" s="258"/>
      <c r="M53" s="266"/>
      <c r="N53" s="261"/>
      <c r="O53" s="261"/>
      <c r="P53" s="267"/>
      <c r="Q53" s="261"/>
      <c r="R53" s="261"/>
      <c r="S53" s="267"/>
      <c r="T53" s="261"/>
      <c r="U53" s="261"/>
      <c r="V53" s="267"/>
      <c r="W53" s="261"/>
      <c r="X53" s="261"/>
      <c r="Y53" s="267"/>
      <c r="Z53" s="261"/>
      <c r="AA53" s="261"/>
      <c r="AB53" s="267"/>
      <c r="AC53" s="261"/>
      <c r="AD53" s="261"/>
      <c r="AE53" s="267"/>
      <c r="AF53" s="261"/>
      <c r="AG53" s="261"/>
      <c r="AH53" s="267"/>
      <c r="AI53" s="261"/>
      <c r="AJ53" s="261"/>
      <c r="AK53" s="267"/>
      <c r="AL53" s="261"/>
      <c r="AM53" s="261"/>
      <c r="AN53" s="267"/>
      <c r="AO53" s="261"/>
      <c r="AP53" s="261"/>
      <c r="AQ53" s="267"/>
    </row>
    <row r="54" spans="1:43" ht="18" customHeight="1">
      <c r="A54" s="251"/>
      <c r="B54" s="268"/>
      <c r="C54" s="269"/>
      <c r="D54" s="269"/>
      <c r="E54" s="264"/>
      <c r="F54" s="264"/>
      <c r="G54" s="264"/>
      <c r="H54" s="265"/>
      <c r="I54" s="265"/>
      <c r="J54" s="64"/>
      <c r="K54" s="262"/>
      <c r="L54" s="258"/>
      <c r="M54" s="266"/>
      <c r="N54" s="261"/>
      <c r="O54" s="261"/>
      <c r="P54" s="267"/>
      <c r="Q54" s="261"/>
      <c r="R54" s="261"/>
      <c r="S54" s="267"/>
      <c r="T54" s="261"/>
      <c r="U54" s="261"/>
      <c r="V54" s="267"/>
      <c r="W54" s="261"/>
      <c r="X54" s="261"/>
      <c r="Y54" s="267"/>
      <c r="Z54" s="261"/>
      <c r="AA54" s="261"/>
      <c r="AB54" s="267"/>
      <c r="AC54" s="261"/>
      <c r="AD54" s="261"/>
      <c r="AE54" s="267"/>
      <c r="AF54" s="261"/>
      <c r="AG54" s="261"/>
      <c r="AH54" s="267"/>
      <c r="AI54" s="261"/>
      <c r="AJ54" s="261"/>
      <c r="AK54" s="267"/>
      <c r="AL54" s="261"/>
      <c r="AM54" s="261"/>
      <c r="AN54" s="267"/>
      <c r="AO54" s="261"/>
      <c r="AP54" s="261"/>
      <c r="AQ54" s="267"/>
    </row>
    <row r="55" spans="1:43" ht="18" customHeight="1">
      <c r="A55" s="270"/>
      <c r="B55" s="271"/>
      <c r="C55" s="272"/>
      <c r="D55" s="272"/>
      <c r="E55" s="273"/>
      <c r="F55" s="273"/>
      <c r="G55" s="273"/>
      <c r="H55" s="274"/>
      <c r="I55" s="274"/>
      <c r="J55" s="64"/>
      <c r="K55" s="262"/>
      <c r="L55" s="258"/>
      <c r="M55" s="266"/>
      <c r="N55" s="261"/>
      <c r="O55" s="261"/>
      <c r="P55" s="267"/>
      <c r="Q55" s="261"/>
      <c r="R55" s="261"/>
      <c r="S55" s="267"/>
      <c r="T55" s="261"/>
      <c r="U55" s="261"/>
      <c r="V55" s="267"/>
      <c r="W55" s="261"/>
      <c r="X55" s="261"/>
      <c r="Y55" s="267"/>
      <c r="Z55" s="261"/>
      <c r="AA55" s="261"/>
      <c r="AB55" s="267"/>
      <c r="AC55" s="261"/>
      <c r="AD55" s="261"/>
      <c r="AE55" s="267"/>
      <c r="AF55" s="261"/>
      <c r="AG55" s="261"/>
      <c r="AH55" s="267"/>
      <c r="AI55" s="261"/>
      <c r="AJ55" s="261"/>
      <c r="AK55" s="267"/>
      <c r="AL55" s="261"/>
      <c r="AM55" s="261"/>
      <c r="AN55" s="267"/>
      <c r="AO55" s="261"/>
      <c r="AP55" s="261"/>
      <c r="AQ55" s="267"/>
    </row>
  </sheetData>
  <mergeCells count="3">
    <mergeCell ref="K1:U1"/>
    <mergeCell ref="E3:I3"/>
    <mergeCell ref="K3:P3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84"/>
  <sheetViews>
    <sheetView topLeftCell="A136" zoomScale="115" zoomScaleNormal="115" workbookViewId="0">
      <selection activeCell="A160" sqref="A160:XFD160"/>
    </sheetView>
  </sheetViews>
  <sheetFormatPr defaultRowHeight="13.5"/>
  <cols>
    <col min="2" max="2" width="31.7109375" bestFit="1" customWidth="1"/>
    <col min="3" max="3" width="25.140625" customWidth="1"/>
    <col min="4" max="4" width="37.5703125" bestFit="1" customWidth="1"/>
    <col min="5" max="5" width="11.28515625" customWidth="1"/>
    <col min="7" max="7" width="13" customWidth="1"/>
    <col min="8" max="8" width="14.140625" customWidth="1"/>
    <col min="9" max="9" width="15.28515625" customWidth="1"/>
    <col min="10" max="10" width="29.42578125" bestFit="1" customWidth="1"/>
    <col min="11" max="11" width="26.140625" bestFit="1" customWidth="1"/>
    <col min="12" max="12" width="16.5703125" customWidth="1"/>
  </cols>
  <sheetData>
    <row r="1" spans="1:12" ht="26.25">
      <c r="A1" s="525" t="s">
        <v>525</v>
      </c>
      <c r="B1" s="525"/>
      <c r="C1" s="525"/>
      <c r="D1" s="525"/>
      <c r="E1" s="525"/>
      <c r="F1" s="115"/>
      <c r="G1" s="115"/>
      <c r="H1" s="115"/>
      <c r="I1" s="115"/>
      <c r="J1" s="115"/>
      <c r="K1" s="115"/>
      <c r="L1" s="115"/>
    </row>
    <row r="2" spans="1:12">
      <c r="A2" s="116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5" customHeight="1">
      <c r="A3" s="306" t="s">
        <v>86</v>
      </c>
      <c r="B3" s="117" t="s">
        <v>87</v>
      </c>
      <c r="C3" s="117" t="s">
        <v>88</v>
      </c>
      <c r="D3" s="117" t="s">
        <v>89</v>
      </c>
      <c r="E3" s="117" t="s">
        <v>523</v>
      </c>
      <c r="F3" s="115"/>
      <c r="G3" s="117" t="s">
        <v>90</v>
      </c>
      <c r="H3" s="117" t="s">
        <v>91</v>
      </c>
      <c r="I3" s="117" t="s">
        <v>92</v>
      </c>
      <c r="J3" s="117" t="s">
        <v>93</v>
      </c>
      <c r="K3" s="117" t="s">
        <v>94</v>
      </c>
      <c r="L3" s="117" t="s">
        <v>95</v>
      </c>
    </row>
    <row r="4" spans="1:12" ht="15" customHeight="1">
      <c r="A4" s="118" t="s">
        <v>96</v>
      </c>
      <c r="B4" s="307" t="s">
        <v>3031</v>
      </c>
      <c r="C4" s="307" t="s">
        <v>3031</v>
      </c>
      <c r="D4" s="307" t="s">
        <v>3032</v>
      </c>
      <c r="E4" s="309">
        <v>5580</v>
      </c>
      <c r="F4" s="308"/>
      <c r="G4" s="118" t="s">
        <v>97</v>
      </c>
      <c r="H4" s="118" t="str">
        <f>LEFT(I4,4)</f>
        <v>0101</v>
      </c>
      <c r="I4" s="118" t="s">
        <v>96</v>
      </c>
      <c r="J4" s="118" t="str">
        <f t="shared" ref="J4:L19" si="0">MID(B4,4,50)</f>
        <v>사업관리</v>
      </c>
      <c r="K4" s="118" t="str">
        <f t="shared" si="0"/>
        <v>사업관리</v>
      </c>
      <c r="L4" s="118" t="str">
        <f t="shared" si="0"/>
        <v>프로젝트관리</v>
      </c>
    </row>
    <row r="5" spans="1:12" ht="15" customHeight="1">
      <c r="A5" s="118" t="s">
        <v>98</v>
      </c>
      <c r="B5" s="307" t="s">
        <v>3031</v>
      </c>
      <c r="C5" s="307" t="s">
        <v>3031</v>
      </c>
      <c r="D5" s="307" t="s">
        <v>3033</v>
      </c>
      <c r="E5" s="309">
        <v>5580</v>
      </c>
      <c r="F5" s="308"/>
      <c r="G5" s="119" t="s">
        <v>97</v>
      </c>
      <c r="H5" s="118" t="str">
        <f t="shared" ref="H5:H68" si="1">LEFT(I5,4)</f>
        <v>0101</v>
      </c>
      <c r="I5" s="119" t="s">
        <v>98</v>
      </c>
      <c r="J5" s="118" t="str">
        <f t="shared" si="0"/>
        <v>사업관리</v>
      </c>
      <c r="K5" s="118" t="str">
        <f t="shared" si="0"/>
        <v>사업관리</v>
      </c>
      <c r="L5" s="118" t="str">
        <f t="shared" si="0"/>
        <v>해외관리</v>
      </c>
    </row>
    <row r="6" spans="1:12" ht="15" customHeight="1">
      <c r="A6" s="118" t="s">
        <v>99</v>
      </c>
      <c r="B6" s="307" t="s">
        <v>3034</v>
      </c>
      <c r="C6" s="307" t="s">
        <v>3035</v>
      </c>
      <c r="D6" s="307" t="s">
        <v>3036</v>
      </c>
      <c r="E6" s="309">
        <v>7410</v>
      </c>
      <c r="F6" s="308"/>
      <c r="G6" s="118" t="s">
        <v>100</v>
      </c>
      <c r="H6" s="118" t="str">
        <f t="shared" si="1"/>
        <v>0201</v>
      </c>
      <c r="I6" s="118" t="s">
        <v>99</v>
      </c>
      <c r="J6" s="118" t="str">
        <f t="shared" si="0"/>
        <v>경영･회계･사무</v>
      </c>
      <c r="K6" s="118" t="str">
        <f t="shared" si="0"/>
        <v>기획사무</v>
      </c>
      <c r="L6" s="118" t="str">
        <f t="shared" si="0"/>
        <v>경영기획</v>
      </c>
    </row>
    <row r="7" spans="1:12" ht="15" customHeight="1">
      <c r="A7" s="118" t="s">
        <v>101</v>
      </c>
      <c r="B7" s="307" t="s">
        <v>3034</v>
      </c>
      <c r="C7" s="307" t="s">
        <v>3035</v>
      </c>
      <c r="D7" s="307" t="s">
        <v>3037</v>
      </c>
      <c r="E7" s="309">
        <v>7080</v>
      </c>
      <c r="F7" s="308"/>
      <c r="G7" s="118" t="s">
        <v>100</v>
      </c>
      <c r="H7" s="118" t="str">
        <f t="shared" si="1"/>
        <v>0201</v>
      </c>
      <c r="I7" s="118" t="s">
        <v>101</v>
      </c>
      <c r="J7" s="118" t="str">
        <f t="shared" si="0"/>
        <v>경영･회계･사무</v>
      </c>
      <c r="K7" s="118" t="str">
        <f t="shared" si="0"/>
        <v>기획사무</v>
      </c>
      <c r="L7" s="118" t="str">
        <f t="shared" si="0"/>
        <v>홍보･광고</v>
      </c>
    </row>
    <row r="8" spans="1:12" ht="15" customHeight="1">
      <c r="A8" s="118" t="s">
        <v>102</v>
      </c>
      <c r="B8" s="307" t="s">
        <v>3034</v>
      </c>
      <c r="C8" s="307" t="s">
        <v>3035</v>
      </c>
      <c r="D8" s="307" t="s">
        <v>3038</v>
      </c>
      <c r="E8" s="309">
        <v>6740</v>
      </c>
      <c r="F8" s="308"/>
      <c r="G8" s="118" t="s">
        <v>100</v>
      </c>
      <c r="H8" s="118" t="str">
        <f t="shared" si="1"/>
        <v>0201</v>
      </c>
      <c r="I8" s="118" t="s">
        <v>102</v>
      </c>
      <c r="J8" s="118" t="str">
        <f t="shared" si="0"/>
        <v>경영･회계･사무</v>
      </c>
      <c r="K8" s="118" t="str">
        <f t="shared" si="0"/>
        <v>기획사무</v>
      </c>
      <c r="L8" s="118" t="str">
        <f t="shared" si="0"/>
        <v>마케팅</v>
      </c>
    </row>
    <row r="9" spans="1:12" ht="15" customHeight="1">
      <c r="A9" s="118" t="s">
        <v>103</v>
      </c>
      <c r="B9" s="307" t="s">
        <v>3034</v>
      </c>
      <c r="C9" s="307" t="s">
        <v>3039</v>
      </c>
      <c r="D9" s="307" t="s">
        <v>3040</v>
      </c>
      <c r="E9" s="309">
        <v>6990</v>
      </c>
      <c r="F9" s="308"/>
      <c r="G9" s="118" t="s">
        <v>100</v>
      </c>
      <c r="H9" s="118" t="str">
        <f t="shared" si="1"/>
        <v>0202</v>
      </c>
      <c r="I9" s="118" t="s">
        <v>103</v>
      </c>
      <c r="J9" s="118" t="str">
        <f t="shared" si="0"/>
        <v>경영･회계･사무</v>
      </c>
      <c r="K9" s="118" t="str">
        <f t="shared" si="0"/>
        <v>총무･인사</v>
      </c>
      <c r="L9" s="118" t="str">
        <f t="shared" si="0"/>
        <v>총무</v>
      </c>
    </row>
    <row r="10" spans="1:12" ht="15" customHeight="1">
      <c r="A10" s="118" t="s">
        <v>104</v>
      </c>
      <c r="B10" s="307" t="s">
        <v>3034</v>
      </c>
      <c r="C10" s="307" t="s">
        <v>3039</v>
      </c>
      <c r="D10" s="307" t="s">
        <v>3041</v>
      </c>
      <c r="E10" s="309">
        <v>8510</v>
      </c>
      <c r="F10" s="308"/>
      <c r="G10" s="118" t="s">
        <v>100</v>
      </c>
      <c r="H10" s="118" t="str">
        <f t="shared" si="1"/>
        <v>0202</v>
      </c>
      <c r="I10" s="118" t="s">
        <v>104</v>
      </c>
      <c r="J10" s="118" t="str">
        <f t="shared" si="0"/>
        <v>경영･회계･사무</v>
      </c>
      <c r="K10" s="118" t="str">
        <f t="shared" si="0"/>
        <v>총무･인사</v>
      </c>
      <c r="L10" s="118" t="str">
        <f t="shared" si="0"/>
        <v>인사･조직</v>
      </c>
    </row>
    <row r="11" spans="1:12" ht="15" customHeight="1">
      <c r="A11" s="118" t="s">
        <v>105</v>
      </c>
      <c r="B11" s="307" t="s">
        <v>3034</v>
      </c>
      <c r="C11" s="307" t="s">
        <v>3039</v>
      </c>
      <c r="D11" s="307" t="s">
        <v>3042</v>
      </c>
      <c r="E11" s="309">
        <v>6000</v>
      </c>
      <c r="F11" s="308"/>
      <c r="G11" s="118" t="s">
        <v>100</v>
      </c>
      <c r="H11" s="118" t="str">
        <f t="shared" si="1"/>
        <v>0202</v>
      </c>
      <c r="I11" s="118" t="s">
        <v>105</v>
      </c>
      <c r="J11" s="118" t="str">
        <f t="shared" si="0"/>
        <v>경영･회계･사무</v>
      </c>
      <c r="K11" s="118" t="str">
        <f t="shared" si="0"/>
        <v>총무･인사</v>
      </c>
      <c r="L11" s="118" t="str">
        <f t="shared" si="0"/>
        <v>일반사무</v>
      </c>
    </row>
    <row r="12" spans="1:12" ht="15" customHeight="1">
      <c r="A12" s="118" t="s">
        <v>103</v>
      </c>
      <c r="B12" s="307" t="s">
        <v>3034</v>
      </c>
      <c r="C12" s="307" t="s">
        <v>3039</v>
      </c>
      <c r="D12" s="307" t="s">
        <v>3043</v>
      </c>
      <c r="E12" s="309">
        <v>6960</v>
      </c>
      <c r="F12" s="308"/>
      <c r="G12" s="118" t="s">
        <v>100</v>
      </c>
      <c r="H12" s="118" t="str">
        <f t="shared" si="1"/>
        <v>0203</v>
      </c>
      <c r="I12" s="118" t="s">
        <v>106</v>
      </c>
      <c r="J12" s="118" t="str">
        <f t="shared" si="0"/>
        <v>경영･회계･사무</v>
      </c>
      <c r="K12" s="118" t="str">
        <f t="shared" si="0"/>
        <v>총무･인사</v>
      </c>
      <c r="L12" s="118" t="str">
        <f t="shared" si="0"/>
        <v>재무</v>
      </c>
    </row>
    <row r="13" spans="1:12" ht="15" customHeight="1">
      <c r="A13" s="118" t="s">
        <v>104</v>
      </c>
      <c r="B13" s="307" t="s">
        <v>3034</v>
      </c>
      <c r="C13" s="307" t="s">
        <v>3039</v>
      </c>
      <c r="D13" s="307" t="s">
        <v>3044</v>
      </c>
      <c r="E13" s="309">
        <v>6560</v>
      </c>
      <c r="F13" s="308"/>
      <c r="G13" s="118" t="s">
        <v>100</v>
      </c>
      <c r="H13" s="118" t="str">
        <f t="shared" si="1"/>
        <v>0203</v>
      </c>
      <c r="I13" s="118" t="s">
        <v>107</v>
      </c>
      <c r="J13" s="118" t="str">
        <f t="shared" si="0"/>
        <v>경영･회계･사무</v>
      </c>
      <c r="K13" s="118" t="str">
        <f t="shared" si="0"/>
        <v>총무･인사</v>
      </c>
      <c r="L13" s="118" t="str">
        <f t="shared" si="0"/>
        <v>회계</v>
      </c>
    </row>
    <row r="14" spans="1:12" ht="15" customHeight="1">
      <c r="A14" s="118" t="s">
        <v>108</v>
      </c>
      <c r="B14" s="307" t="s">
        <v>3034</v>
      </c>
      <c r="C14" s="307" t="s">
        <v>3045</v>
      </c>
      <c r="D14" s="307" t="s">
        <v>3046</v>
      </c>
      <c r="E14" s="309">
        <v>6620</v>
      </c>
      <c r="F14" s="308"/>
      <c r="G14" s="118" t="s">
        <v>100</v>
      </c>
      <c r="H14" s="118" t="str">
        <f t="shared" si="1"/>
        <v>0204</v>
      </c>
      <c r="I14" s="118" t="s">
        <v>108</v>
      </c>
      <c r="J14" s="118" t="str">
        <f t="shared" si="0"/>
        <v>경영･회계･사무</v>
      </c>
      <c r="K14" s="118" t="str">
        <f t="shared" si="0"/>
        <v>생산･품질관리</v>
      </c>
      <c r="L14" s="118" t="str">
        <f t="shared" si="0"/>
        <v>생산관리</v>
      </c>
    </row>
    <row r="15" spans="1:12" ht="15" customHeight="1">
      <c r="A15" s="118" t="s">
        <v>109</v>
      </c>
      <c r="B15" s="307" t="s">
        <v>3034</v>
      </c>
      <c r="C15" s="307" t="s">
        <v>3045</v>
      </c>
      <c r="D15" s="307" t="s">
        <v>3047</v>
      </c>
      <c r="E15" s="309">
        <v>7170</v>
      </c>
      <c r="F15" s="308"/>
      <c r="G15" s="118" t="s">
        <v>100</v>
      </c>
      <c r="H15" s="118" t="str">
        <f t="shared" si="1"/>
        <v>0204</v>
      </c>
      <c r="I15" s="118" t="s">
        <v>109</v>
      </c>
      <c r="J15" s="118" t="str">
        <f t="shared" si="0"/>
        <v>경영･회계･사무</v>
      </c>
      <c r="K15" s="118" t="str">
        <f t="shared" si="0"/>
        <v>생산･품질관리</v>
      </c>
      <c r="L15" s="118" t="str">
        <f t="shared" si="0"/>
        <v>품질관리</v>
      </c>
    </row>
    <row r="16" spans="1:12" ht="15" customHeight="1">
      <c r="A16" s="118" t="s">
        <v>110</v>
      </c>
      <c r="B16" s="307" t="s">
        <v>3034</v>
      </c>
      <c r="C16" s="307" t="s">
        <v>3045</v>
      </c>
      <c r="D16" s="307" t="s">
        <v>3048</v>
      </c>
      <c r="E16" s="309">
        <v>6620</v>
      </c>
      <c r="F16" s="308"/>
      <c r="G16" s="118" t="s">
        <v>100</v>
      </c>
      <c r="H16" s="118" t="str">
        <f t="shared" si="1"/>
        <v>0204</v>
      </c>
      <c r="I16" s="118" t="s">
        <v>110</v>
      </c>
      <c r="J16" s="118" t="str">
        <f t="shared" si="0"/>
        <v>경영･회계･사무</v>
      </c>
      <c r="K16" s="118" t="str">
        <f t="shared" si="0"/>
        <v>생산･품질관리</v>
      </c>
      <c r="L16" s="118" t="str">
        <f t="shared" si="0"/>
        <v>물류무역관리</v>
      </c>
    </row>
    <row r="17" spans="1:12" ht="15" customHeight="1">
      <c r="A17" s="118" t="s">
        <v>111</v>
      </c>
      <c r="B17" s="307" t="s">
        <v>3049</v>
      </c>
      <c r="C17" s="307" t="s">
        <v>3050</v>
      </c>
      <c r="D17" s="307" t="s">
        <v>3051</v>
      </c>
      <c r="E17" s="309">
        <v>6360</v>
      </c>
      <c r="F17" s="308"/>
      <c r="G17" s="118" t="s">
        <v>112</v>
      </c>
      <c r="H17" s="118" t="str">
        <f t="shared" si="1"/>
        <v>0301</v>
      </c>
      <c r="I17" s="118" t="s">
        <v>111</v>
      </c>
      <c r="J17" s="118" t="str">
        <f t="shared" si="0"/>
        <v>금융･보험</v>
      </c>
      <c r="K17" s="118" t="str">
        <f t="shared" si="0"/>
        <v>금융</v>
      </c>
      <c r="L17" s="118" t="str">
        <f t="shared" si="0"/>
        <v>금융영업</v>
      </c>
    </row>
    <row r="18" spans="1:12" ht="15" customHeight="1">
      <c r="A18" s="118" t="s">
        <v>113</v>
      </c>
      <c r="B18" s="307" t="s">
        <v>3049</v>
      </c>
      <c r="C18" s="307" t="s">
        <v>3050</v>
      </c>
      <c r="D18" s="307" t="s">
        <v>3052</v>
      </c>
      <c r="E18" s="309">
        <v>6360</v>
      </c>
      <c r="F18" s="308"/>
      <c r="G18" s="118" t="s">
        <v>112</v>
      </c>
      <c r="H18" s="118" t="str">
        <f t="shared" si="1"/>
        <v>0301</v>
      </c>
      <c r="I18" s="118" t="s">
        <v>113</v>
      </c>
      <c r="J18" s="118" t="str">
        <f t="shared" si="0"/>
        <v>금융･보험</v>
      </c>
      <c r="K18" s="118" t="str">
        <f t="shared" si="0"/>
        <v>금융</v>
      </c>
      <c r="L18" s="118" t="str">
        <f t="shared" si="0"/>
        <v>금융상품개발</v>
      </c>
    </row>
    <row r="19" spans="1:12" ht="15" customHeight="1">
      <c r="A19" s="118" t="s">
        <v>114</v>
      </c>
      <c r="B19" s="307" t="s">
        <v>3049</v>
      </c>
      <c r="C19" s="307" t="s">
        <v>3050</v>
      </c>
      <c r="D19" s="307" t="s">
        <v>3053</v>
      </c>
      <c r="E19" s="309">
        <v>6470</v>
      </c>
      <c r="F19" s="308"/>
      <c r="G19" s="118" t="s">
        <v>112</v>
      </c>
      <c r="H19" s="118" t="str">
        <f t="shared" si="1"/>
        <v>0301</v>
      </c>
      <c r="I19" s="118" t="s">
        <v>114</v>
      </c>
      <c r="J19" s="118" t="str">
        <f t="shared" si="0"/>
        <v>금융･보험</v>
      </c>
      <c r="K19" s="118" t="str">
        <f t="shared" si="0"/>
        <v>금융</v>
      </c>
      <c r="L19" s="118" t="str">
        <f t="shared" si="0"/>
        <v>신용분석</v>
      </c>
    </row>
    <row r="20" spans="1:12" ht="15" customHeight="1">
      <c r="A20" s="118" t="s">
        <v>115</v>
      </c>
      <c r="B20" s="307" t="s">
        <v>3049</v>
      </c>
      <c r="C20" s="307" t="s">
        <v>3050</v>
      </c>
      <c r="D20" s="307" t="s">
        <v>3054</v>
      </c>
      <c r="E20" s="309">
        <v>6360</v>
      </c>
      <c r="F20" s="308"/>
      <c r="G20" s="118" t="s">
        <v>112</v>
      </c>
      <c r="H20" s="118" t="str">
        <f t="shared" si="1"/>
        <v>0301</v>
      </c>
      <c r="I20" s="118" t="s">
        <v>115</v>
      </c>
      <c r="J20" s="118" t="str">
        <f t="shared" ref="J20:J34" si="2">MID(B20,4,50)</f>
        <v>금융･보험</v>
      </c>
      <c r="K20" s="118" t="str">
        <f t="shared" ref="K20:K34" si="3">MID(C20,4,50)</f>
        <v>금융</v>
      </c>
      <c r="L20" s="118" t="str">
        <f t="shared" ref="L20:L34" si="4">MID(D20,4,50)</f>
        <v>자산운용</v>
      </c>
    </row>
    <row r="21" spans="1:12" ht="15" customHeight="1">
      <c r="A21" s="118" t="s">
        <v>116</v>
      </c>
      <c r="B21" s="307" t="s">
        <v>3049</v>
      </c>
      <c r="C21" s="307" t="s">
        <v>3050</v>
      </c>
      <c r="D21" s="307" t="s">
        <v>3055</v>
      </c>
      <c r="E21" s="309">
        <v>6360</v>
      </c>
      <c r="F21" s="308"/>
      <c r="G21" s="118" t="s">
        <v>112</v>
      </c>
      <c r="H21" s="118" t="str">
        <f t="shared" si="1"/>
        <v>0301</v>
      </c>
      <c r="I21" s="118" t="s">
        <v>116</v>
      </c>
      <c r="J21" s="118" t="str">
        <f t="shared" si="2"/>
        <v>금융･보험</v>
      </c>
      <c r="K21" s="118" t="str">
        <f t="shared" si="3"/>
        <v>금융</v>
      </c>
      <c r="L21" s="118" t="str">
        <f t="shared" si="4"/>
        <v>금융영업지원</v>
      </c>
    </row>
    <row r="22" spans="1:12" ht="15" customHeight="1">
      <c r="A22" s="118" t="s">
        <v>117</v>
      </c>
      <c r="B22" s="307" t="s">
        <v>3049</v>
      </c>
      <c r="C22" s="307" t="s">
        <v>3050</v>
      </c>
      <c r="D22" s="307" t="s">
        <v>3056</v>
      </c>
      <c r="E22" s="309">
        <v>6620</v>
      </c>
      <c r="F22" s="308"/>
      <c r="G22" s="118" t="s">
        <v>112</v>
      </c>
      <c r="H22" s="118" t="str">
        <f t="shared" si="1"/>
        <v>0301</v>
      </c>
      <c r="I22" s="118" t="s">
        <v>117</v>
      </c>
      <c r="J22" s="118" t="str">
        <f t="shared" si="2"/>
        <v>금융･보험</v>
      </c>
      <c r="K22" s="118" t="str">
        <f t="shared" si="3"/>
        <v>금융</v>
      </c>
      <c r="L22" s="118" t="str">
        <f t="shared" si="4"/>
        <v>증권･외환</v>
      </c>
    </row>
    <row r="23" spans="1:12" ht="15" customHeight="1">
      <c r="A23" s="118" t="s">
        <v>118</v>
      </c>
      <c r="B23" s="307" t="s">
        <v>3049</v>
      </c>
      <c r="C23" s="307" t="s">
        <v>3057</v>
      </c>
      <c r="D23" s="307" t="s">
        <v>3058</v>
      </c>
      <c r="E23" s="309">
        <v>7440</v>
      </c>
      <c r="F23" s="308"/>
      <c r="G23" s="118" t="s">
        <v>112</v>
      </c>
      <c r="H23" s="118" t="str">
        <f t="shared" si="1"/>
        <v>0302</v>
      </c>
      <c r="I23" s="118" t="s">
        <v>118</v>
      </c>
      <c r="J23" s="118" t="str">
        <f t="shared" si="2"/>
        <v>금융･보험</v>
      </c>
      <c r="K23" s="118" t="str">
        <f t="shared" si="3"/>
        <v>보험</v>
      </c>
      <c r="L23" s="118" t="str">
        <f t="shared" si="4"/>
        <v>보험상품개발</v>
      </c>
    </row>
    <row r="24" spans="1:12" ht="15" customHeight="1">
      <c r="A24" s="118" t="s">
        <v>119</v>
      </c>
      <c r="B24" s="307" t="s">
        <v>3049</v>
      </c>
      <c r="C24" s="307" t="s">
        <v>3057</v>
      </c>
      <c r="D24" s="307" t="s">
        <v>3059</v>
      </c>
      <c r="E24" s="309">
        <v>6920</v>
      </c>
      <c r="F24" s="308"/>
      <c r="G24" s="118" t="s">
        <v>112</v>
      </c>
      <c r="H24" s="118" t="str">
        <f t="shared" si="1"/>
        <v>0302</v>
      </c>
      <c r="I24" s="118" t="s">
        <v>119</v>
      </c>
      <c r="J24" s="118" t="str">
        <f t="shared" si="2"/>
        <v>금융･보험</v>
      </c>
      <c r="K24" s="118" t="str">
        <f t="shared" si="3"/>
        <v>보험</v>
      </c>
      <c r="L24" s="118" t="str">
        <f t="shared" si="4"/>
        <v>보험영업･계약</v>
      </c>
    </row>
    <row r="25" spans="1:12" ht="15" customHeight="1">
      <c r="A25" s="118" t="s">
        <v>120</v>
      </c>
      <c r="B25" s="307" t="s">
        <v>3049</v>
      </c>
      <c r="C25" s="307" t="s">
        <v>3057</v>
      </c>
      <c r="D25" s="307" t="s">
        <v>3060</v>
      </c>
      <c r="E25" s="309">
        <v>6360</v>
      </c>
      <c r="F25" s="308"/>
      <c r="G25" s="118" t="s">
        <v>112</v>
      </c>
      <c r="H25" s="118" t="str">
        <f t="shared" si="1"/>
        <v>0302</v>
      </c>
      <c r="I25" s="118" t="s">
        <v>120</v>
      </c>
      <c r="J25" s="118" t="str">
        <f t="shared" si="2"/>
        <v>금융･보험</v>
      </c>
      <c r="K25" s="118" t="str">
        <f t="shared" si="3"/>
        <v>보험</v>
      </c>
      <c r="L25" s="118" t="str">
        <f t="shared" si="4"/>
        <v>손해사정</v>
      </c>
    </row>
    <row r="26" spans="1:12" ht="15" customHeight="1">
      <c r="A26" s="118" t="s">
        <v>121</v>
      </c>
      <c r="B26" s="307" t="s">
        <v>3061</v>
      </c>
      <c r="C26" s="307" t="s">
        <v>3062</v>
      </c>
      <c r="D26" s="307" t="s">
        <v>3062</v>
      </c>
      <c r="E26" s="309">
        <v>6160</v>
      </c>
      <c r="F26" s="308"/>
      <c r="G26" s="118" t="s">
        <v>122</v>
      </c>
      <c r="H26" s="118" t="str">
        <f t="shared" si="1"/>
        <v>0401</v>
      </c>
      <c r="I26" s="118" t="s">
        <v>121</v>
      </c>
      <c r="J26" s="118" t="str">
        <f t="shared" si="2"/>
        <v>교육･자연･사회과학</v>
      </c>
      <c r="K26" s="118" t="str">
        <f t="shared" si="3"/>
        <v>학교교육</v>
      </c>
      <c r="L26" s="118" t="str">
        <f t="shared" si="4"/>
        <v>학교교육</v>
      </c>
    </row>
    <row r="27" spans="1:12" ht="15" customHeight="1">
      <c r="A27" s="118" t="s">
        <v>123</v>
      </c>
      <c r="B27" s="307" t="s">
        <v>3061</v>
      </c>
      <c r="C27" s="307" t="s">
        <v>3063</v>
      </c>
      <c r="D27" s="307" t="s">
        <v>3064</v>
      </c>
      <c r="E27" s="309">
        <v>6170</v>
      </c>
      <c r="F27" s="308"/>
      <c r="G27" s="118" t="s">
        <v>122</v>
      </c>
      <c r="H27" s="118" t="str">
        <f t="shared" si="1"/>
        <v>0402</v>
      </c>
      <c r="I27" s="118" t="s">
        <v>123</v>
      </c>
      <c r="J27" s="118" t="str">
        <f t="shared" si="2"/>
        <v>교육･자연･사회과학</v>
      </c>
      <c r="K27" s="118" t="str">
        <f t="shared" si="3"/>
        <v>평생교육</v>
      </c>
      <c r="L27" s="118" t="str">
        <f t="shared" si="4"/>
        <v>평생교육</v>
      </c>
    </row>
    <row r="28" spans="1:12" ht="15" customHeight="1">
      <c r="A28" s="118" t="s">
        <v>124</v>
      </c>
      <c r="B28" s="307" t="s">
        <v>3061</v>
      </c>
      <c r="C28" s="307" t="s">
        <v>3063</v>
      </c>
      <c r="D28" s="307" t="s">
        <v>3065</v>
      </c>
      <c r="E28" s="309">
        <v>6430</v>
      </c>
      <c r="F28" s="308"/>
      <c r="G28" s="118" t="s">
        <v>122</v>
      </c>
      <c r="H28" s="118" t="str">
        <f t="shared" si="1"/>
        <v>0402</v>
      </c>
      <c r="I28" s="118" t="s">
        <v>124</v>
      </c>
      <c r="J28" s="118" t="str">
        <f t="shared" si="2"/>
        <v>교육･자연･사회과학</v>
      </c>
      <c r="K28" s="118" t="str">
        <f t="shared" si="3"/>
        <v>평생교육</v>
      </c>
      <c r="L28" s="118" t="str">
        <f t="shared" si="4"/>
        <v>평생교육운영</v>
      </c>
    </row>
    <row r="29" spans="1:12" ht="15" customHeight="1">
      <c r="A29" s="118" t="s">
        <v>125</v>
      </c>
      <c r="B29" s="307" t="s">
        <v>3061</v>
      </c>
      <c r="C29" s="307" t="s">
        <v>3066</v>
      </c>
      <c r="D29" s="307" t="s">
        <v>3067</v>
      </c>
      <c r="E29" s="309">
        <v>6590</v>
      </c>
      <c r="F29" s="308"/>
      <c r="G29" s="118" t="s">
        <v>122</v>
      </c>
      <c r="H29" s="118" t="str">
        <f t="shared" si="1"/>
        <v>0403</v>
      </c>
      <c r="I29" s="118" t="s">
        <v>125</v>
      </c>
      <c r="J29" s="118" t="str">
        <f t="shared" si="2"/>
        <v>교육･자연･사회과학</v>
      </c>
      <c r="K29" s="118" t="str">
        <f t="shared" si="3"/>
        <v>직업교육</v>
      </c>
      <c r="L29" s="118" t="str">
        <f t="shared" si="4"/>
        <v>직업교육</v>
      </c>
    </row>
    <row r="30" spans="1:12" ht="15" customHeight="1">
      <c r="A30" s="118" t="s">
        <v>126</v>
      </c>
      <c r="B30" s="307" t="s">
        <v>3061</v>
      </c>
      <c r="C30" s="307" t="s">
        <v>3066</v>
      </c>
      <c r="D30" s="307" t="s">
        <v>3068</v>
      </c>
      <c r="E30" s="309">
        <v>6510</v>
      </c>
      <c r="F30" s="308"/>
      <c r="G30" s="118" t="s">
        <v>122</v>
      </c>
      <c r="H30" s="118" t="str">
        <f t="shared" si="1"/>
        <v>0403</v>
      </c>
      <c r="I30" s="118" t="s">
        <v>126</v>
      </c>
      <c r="J30" s="118" t="str">
        <f t="shared" si="2"/>
        <v>교육･자연･사회과학</v>
      </c>
      <c r="K30" s="118" t="str">
        <f t="shared" si="3"/>
        <v>직업교육</v>
      </c>
      <c r="L30" s="118" t="str">
        <f t="shared" si="4"/>
        <v>이러닝</v>
      </c>
    </row>
    <row r="31" spans="1:12" ht="15" customHeight="1">
      <c r="A31" s="118" t="s">
        <v>127</v>
      </c>
      <c r="B31" s="307" t="s">
        <v>3069</v>
      </c>
      <c r="C31" s="307" t="s">
        <v>3070</v>
      </c>
      <c r="D31" s="307" t="s">
        <v>3071</v>
      </c>
      <c r="E31" s="309">
        <v>6690</v>
      </c>
      <c r="F31" s="308"/>
      <c r="G31" s="118" t="s">
        <v>128</v>
      </c>
      <c r="H31" s="118" t="str">
        <f t="shared" si="1"/>
        <v>0501</v>
      </c>
      <c r="I31" s="118" t="s">
        <v>127</v>
      </c>
      <c r="J31" s="118" t="str">
        <f t="shared" si="2"/>
        <v>법률･경찰･소방･교도･국방</v>
      </c>
      <c r="K31" s="118" t="str">
        <f t="shared" si="3"/>
        <v>법률</v>
      </c>
      <c r="L31" s="118" t="str">
        <f t="shared" si="4"/>
        <v>법무</v>
      </c>
    </row>
    <row r="32" spans="1:12" ht="15" customHeight="1">
      <c r="A32" s="118" t="s">
        <v>129</v>
      </c>
      <c r="B32" s="307" t="s">
        <v>3069</v>
      </c>
      <c r="C32" s="307" t="s">
        <v>3070</v>
      </c>
      <c r="D32" s="307" t="s">
        <v>3072</v>
      </c>
      <c r="E32" s="309">
        <v>6660</v>
      </c>
      <c r="F32" s="308"/>
      <c r="G32" s="118" t="s">
        <v>128</v>
      </c>
      <c r="H32" s="118" t="str">
        <f t="shared" si="1"/>
        <v>0501</v>
      </c>
      <c r="I32" s="118" t="s">
        <v>129</v>
      </c>
      <c r="J32" s="118" t="str">
        <f t="shared" si="2"/>
        <v>법률･경찰･소방･교도･국방</v>
      </c>
      <c r="K32" s="118" t="str">
        <f t="shared" si="3"/>
        <v>법률</v>
      </c>
      <c r="L32" s="118" t="str">
        <f t="shared" si="4"/>
        <v>지식재산관리</v>
      </c>
    </row>
    <row r="33" spans="1:12" ht="15" customHeight="1">
      <c r="A33" s="118" t="s">
        <v>130</v>
      </c>
      <c r="B33" s="307" t="s">
        <v>3069</v>
      </c>
      <c r="C33" s="307" t="s">
        <v>3073</v>
      </c>
      <c r="D33" s="307" t="s">
        <v>3074</v>
      </c>
      <c r="E33" s="309">
        <v>6410</v>
      </c>
      <c r="F33" s="308"/>
      <c r="G33" s="118" t="s">
        <v>128</v>
      </c>
      <c r="H33" s="118" t="str">
        <f t="shared" si="1"/>
        <v>0502</v>
      </c>
      <c r="I33" s="118" t="s">
        <v>130</v>
      </c>
      <c r="J33" s="118" t="str">
        <f t="shared" si="2"/>
        <v>법률･경찰･소방･교도･국방</v>
      </c>
      <c r="K33" s="118" t="str">
        <f t="shared" si="3"/>
        <v>소방방재</v>
      </c>
      <c r="L33" s="118" t="str">
        <f t="shared" si="4"/>
        <v>소방</v>
      </c>
    </row>
    <row r="34" spans="1:12" ht="15" customHeight="1">
      <c r="A34" s="118" t="s">
        <v>131</v>
      </c>
      <c r="B34" s="307" t="s">
        <v>3069</v>
      </c>
      <c r="C34" s="307" t="s">
        <v>3073</v>
      </c>
      <c r="D34" s="307" t="s">
        <v>3075</v>
      </c>
      <c r="E34" s="309">
        <v>6410</v>
      </c>
      <c r="F34" s="308"/>
      <c r="G34" s="118" t="s">
        <v>128</v>
      </c>
      <c r="H34" s="118" t="str">
        <f t="shared" si="1"/>
        <v>0502</v>
      </c>
      <c r="I34" s="118" t="s">
        <v>131</v>
      </c>
      <c r="J34" s="118" t="str">
        <f t="shared" si="2"/>
        <v>법률･경찰･소방･교도･국방</v>
      </c>
      <c r="K34" s="118" t="str">
        <f t="shared" si="3"/>
        <v>소방방재</v>
      </c>
      <c r="L34" s="118" t="str">
        <f t="shared" si="4"/>
        <v>방재</v>
      </c>
    </row>
    <row r="35" spans="1:12" ht="15" customHeight="1">
      <c r="A35" s="118" t="s">
        <v>132</v>
      </c>
      <c r="B35" s="307" t="s">
        <v>3069</v>
      </c>
      <c r="C35" s="307" t="s">
        <v>3073</v>
      </c>
      <c r="D35" s="307" t="s">
        <v>3076</v>
      </c>
      <c r="E35" s="309">
        <v>6410</v>
      </c>
      <c r="F35" s="308"/>
      <c r="G35" s="118" t="s">
        <v>128</v>
      </c>
      <c r="H35" s="118" t="str">
        <f t="shared" si="1"/>
        <v>0502</v>
      </c>
      <c r="I35" s="120" t="s">
        <v>132</v>
      </c>
      <c r="J35" s="118" t="str">
        <f t="shared" ref="J35:J66" si="5">MID(B35,4,50)</f>
        <v>법률･경찰･소방･교도･국방</v>
      </c>
      <c r="K35" s="118" t="str">
        <f t="shared" ref="K35:K66" si="6">MID(C35,4,50)</f>
        <v>소방방재</v>
      </c>
      <c r="L35" s="118" t="s">
        <v>133</v>
      </c>
    </row>
    <row r="36" spans="1:12" ht="15" customHeight="1">
      <c r="A36" s="118" t="s">
        <v>134</v>
      </c>
      <c r="B36" s="307" t="s">
        <v>3077</v>
      </c>
      <c r="C36" s="307" t="s">
        <v>3078</v>
      </c>
      <c r="D36" s="307" t="s">
        <v>3079</v>
      </c>
      <c r="E36" s="309">
        <v>4520</v>
      </c>
      <c r="F36" s="308"/>
      <c r="G36" s="118" t="s">
        <v>135</v>
      </c>
      <c r="H36" s="118" t="str">
        <f t="shared" si="1"/>
        <v>0601</v>
      </c>
      <c r="I36" s="118" t="s">
        <v>134</v>
      </c>
      <c r="J36" s="118" t="str">
        <f t="shared" si="5"/>
        <v>보건･의료</v>
      </c>
      <c r="K36" s="118" t="str">
        <f t="shared" si="6"/>
        <v>보건</v>
      </c>
      <c r="L36" s="118" t="str">
        <f t="shared" ref="L36:L67" si="7">MID(D36,4,50)</f>
        <v>의료기술지원</v>
      </c>
    </row>
    <row r="37" spans="1:12" ht="15" customHeight="1">
      <c r="A37" s="118" t="s">
        <v>136</v>
      </c>
      <c r="B37" s="307" t="s">
        <v>3077</v>
      </c>
      <c r="C37" s="307" t="s">
        <v>3078</v>
      </c>
      <c r="D37" s="307" t="s">
        <v>3080</v>
      </c>
      <c r="E37" s="309">
        <v>5550</v>
      </c>
      <c r="F37" s="308"/>
      <c r="G37" s="118" t="s">
        <v>135</v>
      </c>
      <c r="H37" s="118" t="str">
        <f t="shared" si="1"/>
        <v>0601</v>
      </c>
      <c r="I37" s="118" t="s">
        <v>136</v>
      </c>
      <c r="J37" s="118" t="str">
        <f t="shared" si="5"/>
        <v>보건･의료</v>
      </c>
      <c r="K37" s="118" t="str">
        <f t="shared" si="6"/>
        <v>보건</v>
      </c>
      <c r="L37" s="118" t="str">
        <f t="shared" si="7"/>
        <v>보건지원</v>
      </c>
    </row>
    <row r="38" spans="1:12" ht="15" customHeight="1">
      <c r="A38" s="118" t="s">
        <v>137</v>
      </c>
      <c r="B38" s="307" t="s">
        <v>3077</v>
      </c>
      <c r="C38" s="307" t="s">
        <v>3078</v>
      </c>
      <c r="D38" s="307" t="s">
        <v>3081</v>
      </c>
      <c r="E38" s="309">
        <v>5530</v>
      </c>
      <c r="F38" s="308"/>
      <c r="G38" s="118" t="s">
        <v>135</v>
      </c>
      <c r="H38" s="118" t="str">
        <f t="shared" si="1"/>
        <v>0601</v>
      </c>
      <c r="I38" s="118" t="s">
        <v>137</v>
      </c>
      <c r="J38" s="118" t="str">
        <f t="shared" si="5"/>
        <v>보건･의료</v>
      </c>
      <c r="K38" s="118" t="str">
        <f t="shared" si="6"/>
        <v>보건</v>
      </c>
      <c r="L38" s="118" t="str">
        <f t="shared" si="7"/>
        <v>약무</v>
      </c>
    </row>
    <row r="39" spans="1:12" ht="15" customHeight="1">
      <c r="A39" s="118" t="s">
        <v>138</v>
      </c>
      <c r="B39" s="307" t="s">
        <v>3077</v>
      </c>
      <c r="C39" s="307" t="s">
        <v>3082</v>
      </c>
      <c r="D39" s="307" t="s">
        <v>3083</v>
      </c>
      <c r="E39" s="309">
        <v>6970</v>
      </c>
      <c r="F39" s="308"/>
      <c r="G39" s="118" t="s">
        <v>135</v>
      </c>
      <c r="H39" s="118" t="str">
        <f t="shared" si="1"/>
        <v>0602</v>
      </c>
      <c r="I39" s="118" t="s">
        <v>138</v>
      </c>
      <c r="J39" s="118" t="str">
        <f t="shared" si="5"/>
        <v>보건･의료</v>
      </c>
      <c r="K39" s="118" t="str">
        <f t="shared" si="6"/>
        <v>의료</v>
      </c>
      <c r="L39" s="118" t="str">
        <f t="shared" si="7"/>
        <v>임상의학</v>
      </c>
    </row>
    <row r="40" spans="1:12" ht="15" customHeight="1">
      <c r="A40" s="118" t="s">
        <v>139</v>
      </c>
      <c r="B40" s="307" t="s">
        <v>3077</v>
      </c>
      <c r="C40" s="307" t="s">
        <v>3082</v>
      </c>
      <c r="D40" s="307" t="s">
        <v>3084</v>
      </c>
      <c r="E40" s="309">
        <v>5780</v>
      </c>
      <c r="F40" s="308"/>
      <c r="G40" s="118" t="s">
        <v>135</v>
      </c>
      <c r="H40" s="118" t="str">
        <f t="shared" si="1"/>
        <v>0602</v>
      </c>
      <c r="I40" s="118" t="s">
        <v>139</v>
      </c>
      <c r="J40" s="118" t="str">
        <f t="shared" si="5"/>
        <v>보건･의료</v>
      </c>
      <c r="K40" s="118" t="str">
        <f t="shared" si="6"/>
        <v>의료</v>
      </c>
      <c r="L40" s="118" t="str">
        <f t="shared" si="7"/>
        <v>간호</v>
      </c>
    </row>
    <row r="41" spans="1:12" ht="15" customHeight="1">
      <c r="A41" s="118" t="s">
        <v>140</v>
      </c>
      <c r="B41" s="307" t="s">
        <v>3077</v>
      </c>
      <c r="C41" s="307" t="s">
        <v>3082</v>
      </c>
      <c r="D41" s="307" t="s">
        <v>3085</v>
      </c>
      <c r="E41" s="309">
        <v>6170</v>
      </c>
      <c r="F41" s="308"/>
      <c r="G41" s="118" t="s">
        <v>135</v>
      </c>
      <c r="H41" s="118" t="str">
        <f t="shared" si="1"/>
        <v>0602</v>
      </c>
      <c r="I41" s="118" t="s">
        <v>140</v>
      </c>
      <c r="J41" s="118" t="str">
        <f t="shared" si="5"/>
        <v>보건･의료</v>
      </c>
      <c r="K41" s="118" t="str">
        <f t="shared" si="6"/>
        <v>의료</v>
      </c>
      <c r="L41" s="118" t="str">
        <f t="shared" si="7"/>
        <v>기초의학</v>
      </c>
    </row>
    <row r="42" spans="1:12" ht="15" customHeight="1">
      <c r="A42" s="118" t="s">
        <v>141</v>
      </c>
      <c r="B42" s="307" t="s">
        <v>3077</v>
      </c>
      <c r="C42" s="307" t="s">
        <v>3082</v>
      </c>
      <c r="D42" s="307" t="s">
        <v>3086</v>
      </c>
      <c r="E42" s="309">
        <v>5960</v>
      </c>
      <c r="F42" s="308"/>
      <c r="G42" s="118" t="s">
        <v>135</v>
      </c>
      <c r="H42" s="118" t="str">
        <f t="shared" si="1"/>
        <v>0602</v>
      </c>
      <c r="I42" s="118" t="s">
        <v>141</v>
      </c>
      <c r="J42" s="118" t="str">
        <f t="shared" si="5"/>
        <v>보건･의료</v>
      </c>
      <c r="K42" s="118" t="str">
        <f t="shared" si="6"/>
        <v>의료</v>
      </c>
      <c r="L42" s="118" t="str">
        <f t="shared" si="7"/>
        <v>임상지원</v>
      </c>
    </row>
    <row r="43" spans="1:12" ht="15" customHeight="1">
      <c r="A43" s="118" t="s">
        <v>142</v>
      </c>
      <c r="B43" s="307" t="s">
        <v>3087</v>
      </c>
      <c r="C43" s="307" t="s">
        <v>3088</v>
      </c>
      <c r="D43" s="307" t="s">
        <v>3089</v>
      </c>
      <c r="E43" s="309">
        <v>6460</v>
      </c>
      <c r="F43" s="308"/>
      <c r="G43" s="118" t="s">
        <v>143</v>
      </c>
      <c r="H43" s="118" t="str">
        <f t="shared" si="1"/>
        <v>0701</v>
      </c>
      <c r="I43" s="118" t="s">
        <v>142</v>
      </c>
      <c r="J43" s="118" t="str">
        <f t="shared" si="5"/>
        <v>사회복지･종교</v>
      </c>
      <c r="K43" s="118" t="str">
        <f t="shared" si="6"/>
        <v>사회복지</v>
      </c>
      <c r="L43" s="118" t="str">
        <f t="shared" si="7"/>
        <v>사회복지정책</v>
      </c>
    </row>
    <row r="44" spans="1:12" ht="15" customHeight="1">
      <c r="A44" s="118" t="s">
        <v>144</v>
      </c>
      <c r="B44" s="307" t="s">
        <v>3087</v>
      </c>
      <c r="C44" s="307" t="s">
        <v>3088</v>
      </c>
      <c r="D44" s="307" t="s">
        <v>3090</v>
      </c>
      <c r="E44" s="309">
        <v>6620</v>
      </c>
      <c r="F44" s="308"/>
      <c r="G44" s="118" t="s">
        <v>143</v>
      </c>
      <c r="H44" s="118" t="str">
        <f t="shared" si="1"/>
        <v>0701</v>
      </c>
      <c r="I44" s="118" t="s">
        <v>144</v>
      </c>
      <c r="J44" s="118" t="str">
        <f t="shared" si="5"/>
        <v>사회복지･종교</v>
      </c>
      <c r="K44" s="118" t="str">
        <f t="shared" si="6"/>
        <v>사회복지</v>
      </c>
      <c r="L44" s="118" t="str">
        <f t="shared" si="7"/>
        <v>사회복지서비스</v>
      </c>
    </row>
    <row r="45" spans="1:12" ht="15" customHeight="1">
      <c r="A45" s="118" t="s">
        <v>145</v>
      </c>
      <c r="B45" s="307" t="s">
        <v>3087</v>
      </c>
      <c r="C45" s="307" t="s">
        <v>3091</v>
      </c>
      <c r="D45" s="307" t="s">
        <v>3092</v>
      </c>
      <c r="E45" s="309">
        <v>6460</v>
      </c>
      <c r="F45" s="308"/>
      <c r="G45" s="119" t="s">
        <v>143</v>
      </c>
      <c r="H45" s="118" t="str">
        <f t="shared" si="1"/>
        <v>0702</v>
      </c>
      <c r="I45" s="119" t="s">
        <v>145</v>
      </c>
      <c r="J45" s="118" t="str">
        <f t="shared" si="5"/>
        <v>사회복지･종교</v>
      </c>
      <c r="K45" s="118" t="str">
        <f t="shared" si="6"/>
        <v>상담</v>
      </c>
      <c r="L45" s="118" t="str">
        <f t="shared" si="7"/>
        <v>직업상담서비스</v>
      </c>
    </row>
    <row r="46" spans="1:12" ht="15" customHeight="1">
      <c r="A46" s="118" t="s">
        <v>146</v>
      </c>
      <c r="B46" s="307" t="s">
        <v>3087</v>
      </c>
      <c r="C46" s="307" t="s">
        <v>3091</v>
      </c>
      <c r="D46" s="307" t="s">
        <v>3093</v>
      </c>
      <c r="E46" s="309">
        <v>6460</v>
      </c>
      <c r="F46" s="308"/>
      <c r="G46" s="119" t="s">
        <v>143</v>
      </c>
      <c r="H46" s="118" t="str">
        <f t="shared" si="1"/>
        <v>0702</v>
      </c>
      <c r="I46" s="119" t="s">
        <v>146</v>
      </c>
      <c r="J46" s="118" t="str">
        <f t="shared" si="5"/>
        <v>사회복지･종교</v>
      </c>
      <c r="K46" s="118" t="str">
        <f t="shared" si="6"/>
        <v>상담</v>
      </c>
      <c r="L46" s="118" t="str">
        <f t="shared" si="7"/>
        <v>청소년지도</v>
      </c>
    </row>
    <row r="47" spans="1:12" ht="15" customHeight="1">
      <c r="A47" s="118" t="s">
        <v>147</v>
      </c>
      <c r="B47" s="307" t="s">
        <v>3087</v>
      </c>
      <c r="C47" s="307" t="s">
        <v>3091</v>
      </c>
      <c r="D47" s="307" t="s">
        <v>3094</v>
      </c>
      <c r="E47" s="309">
        <v>6460</v>
      </c>
      <c r="F47" s="308"/>
      <c r="G47" s="119" t="s">
        <v>143</v>
      </c>
      <c r="H47" s="118" t="str">
        <f t="shared" si="1"/>
        <v>0702</v>
      </c>
      <c r="I47" s="119" t="s">
        <v>147</v>
      </c>
      <c r="J47" s="118" t="str">
        <f t="shared" si="5"/>
        <v>사회복지･종교</v>
      </c>
      <c r="K47" s="118" t="str">
        <f t="shared" si="6"/>
        <v>상담</v>
      </c>
      <c r="L47" s="118" t="str">
        <f t="shared" si="7"/>
        <v>심리상담</v>
      </c>
    </row>
    <row r="48" spans="1:12" ht="15" customHeight="1">
      <c r="A48" s="118" t="s">
        <v>148</v>
      </c>
      <c r="B48" s="307" t="s">
        <v>3087</v>
      </c>
      <c r="C48" s="307" t="s">
        <v>3095</v>
      </c>
      <c r="D48" s="307" t="s">
        <v>3096</v>
      </c>
      <c r="E48" s="309">
        <v>6460</v>
      </c>
      <c r="F48" s="308"/>
      <c r="G48" s="119" t="s">
        <v>143</v>
      </c>
      <c r="H48" s="118" t="str">
        <f t="shared" si="1"/>
        <v>0703</v>
      </c>
      <c r="I48" s="119" t="s">
        <v>148</v>
      </c>
      <c r="J48" s="118" t="str">
        <f t="shared" si="5"/>
        <v>사회복지･종교</v>
      </c>
      <c r="K48" s="118" t="str">
        <f t="shared" si="6"/>
        <v>보육</v>
      </c>
      <c r="L48" s="118" t="str">
        <f t="shared" si="7"/>
        <v>보육</v>
      </c>
    </row>
    <row r="49" spans="1:12" ht="15" customHeight="1">
      <c r="A49" s="118" t="s">
        <v>149</v>
      </c>
      <c r="B49" s="307" t="s">
        <v>3097</v>
      </c>
      <c r="C49" s="307" t="s">
        <v>3098</v>
      </c>
      <c r="D49" s="307" t="s">
        <v>3099</v>
      </c>
      <c r="E49" s="309">
        <v>6440</v>
      </c>
      <c r="F49" s="308"/>
      <c r="G49" s="118" t="s">
        <v>150</v>
      </c>
      <c r="H49" s="118" t="str">
        <f t="shared" si="1"/>
        <v>0801</v>
      </c>
      <c r="I49" s="118" t="s">
        <v>149</v>
      </c>
      <c r="J49" s="118" t="str">
        <f t="shared" si="5"/>
        <v>문화･예술･디자인･방송</v>
      </c>
      <c r="K49" s="118" t="str">
        <f t="shared" si="6"/>
        <v>문화･예술</v>
      </c>
      <c r="L49" s="118" t="str">
        <f t="shared" si="7"/>
        <v>문화예술경영</v>
      </c>
    </row>
    <row r="50" spans="1:12" ht="15" customHeight="1">
      <c r="A50" s="118" t="s">
        <v>151</v>
      </c>
      <c r="B50" s="307" t="s">
        <v>3097</v>
      </c>
      <c r="C50" s="307" t="s">
        <v>3098</v>
      </c>
      <c r="D50" s="307" t="s">
        <v>3100</v>
      </c>
      <c r="E50" s="309">
        <v>6680</v>
      </c>
      <c r="F50" s="308"/>
      <c r="G50" s="118" t="s">
        <v>150</v>
      </c>
      <c r="H50" s="118" t="str">
        <f t="shared" si="1"/>
        <v>0801</v>
      </c>
      <c r="I50" s="118" t="s">
        <v>151</v>
      </c>
      <c r="J50" s="118" t="str">
        <f t="shared" si="5"/>
        <v>문화･예술･디자인･방송</v>
      </c>
      <c r="K50" s="118" t="str">
        <f t="shared" si="6"/>
        <v>문화･예술</v>
      </c>
      <c r="L50" s="118" t="str">
        <f t="shared" si="7"/>
        <v>실용예술</v>
      </c>
    </row>
    <row r="51" spans="1:12" ht="15" customHeight="1">
      <c r="A51" s="118" t="s">
        <v>152</v>
      </c>
      <c r="B51" s="307" t="s">
        <v>3097</v>
      </c>
      <c r="C51" s="307" t="s">
        <v>3098</v>
      </c>
      <c r="D51" s="307" t="s">
        <v>3101</v>
      </c>
      <c r="E51" s="309">
        <v>6460</v>
      </c>
      <c r="F51" s="308"/>
      <c r="G51" s="118" t="s">
        <v>150</v>
      </c>
      <c r="H51" s="118" t="str">
        <f t="shared" si="1"/>
        <v>0801</v>
      </c>
      <c r="I51" s="118" t="s">
        <v>152</v>
      </c>
      <c r="J51" s="118" t="str">
        <f t="shared" si="5"/>
        <v>문화･예술･디자인･방송</v>
      </c>
      <c r="K51" s="118" t="str">
        <f t="shared" si="6"/>
        <v>문화･예술</v>
      </c>
      <c r="L51" s="118" t="str">
        <f t="shared" si="7"/>
        <v>공연예술</v>
      </c>
    </row>
    <row r="52" spans="1:12" ht="15" customHeight="1">
      <c r="A52" s="118" t="s">
        <v>153</v>
      </c>
      <c r="B52" s="307" t="s">
        <v>3097</v>
      </c>
      <c r="C52" s="307" t="s">
        <v>3098</v>
      </c>
      <c r="D52" s="307" t="s">
        <v>3102</v>
      </c>
      <c r="E52" s="309">
        <v>6330</v>
      </c>
      <c r="F52" s="308"/>
      <c r="G52" s="118" t="s">
        <v>150</v>
      </c>
      <c r="H52" s="118" t="str">
        <f t="shared" si="1"/>
        <v>0801</v>
      </c>
      <c r="I52" s="118" t="s">
        <v>153</v>
      </c>
      <c r="J52" s="118" t="str">
        <f t="shared" si="5"/>
        <v>문화･예술･디자인･방송</v>
      </c>
      <c r="K52" s="118" t="str">
        <f t="shared" si="6"/>
        <v>문화･예술</v>
      </c>
      <c r="L52" s="118" t="str">
        <f t="shared" si="7"/>
        <v>문화재관리</v>
      </c>
    </row>
    <row r="53" spans="1:12" ht="15" customHeight="1">
      <c r="A53" s="118" t="s">
        <v>154</v>
      </c>
      <c r="B53" s="307" t="s">
        <v>3097</v>
      </c>
      <c r="C53" s="307" t="s">
        <v>3103</v>
      </c>
      <c r="D53" s="307" t="s">
        <v>3104</v>
      </c>
      <c r="E53" s="309">
        <v>5620</v>
      </c>
      <c r="F53" s="308"/>
      <c r="G53" s="118" t="s">
        <v>150</v>
      </c>
      <c r="H53" s="118" t="str">
        <f t="shared" si="1"/>
        <v>0802</v>
      </c>
      <c r="I53" s="118" t="s">
        <v>154</v>
      </c>
      <c r="J53" s="118" t="str">
        <f t="shared" si="5"/>
        <v>문화･예술･디자인･방송</v>
      </c>
      <c r="K53" s="118" t="str">
        <f t="shared" si="6"/>
        <v>디자인</v>
      </c>
      <c r="L53" s="118" t="str">
        <f t="shared" si="7"/>
        <v>디자인</v>
      </c>
    </row>
    <row r="54" spans="1:12" ht="15" customHeight="1">
      <c r="A54" s="118" t="s">
        <v>155</v>
      </c>
      <c r="B54" s="307" t="s">
        <v>3097</v>
      </c>
      <c r="C54" s="307" t="s">
        <v>3105</v>
      </c>
      <c r="D54" s="307" t="s">
        <v>3106</v>
      </c>
      <c r="E54" s="309">
        <v>7000</v>
      </c>
      <c r="F54" s="308"/>
      <c r="G54" s="118" t="s">
        <v>150</v>
      </c>
      <c r="H54" s="118" t="str">
        <f t="shared" si="1"/>
        <v>0803</v>
      </c>
      <c r="I54" s="118" t="s">
        <v>155</v>
      </c>
      <c r="J54" s="118" t="str">
        <f t="shared" si="5"/>
        <v>문화･예술･디자인･방송</v>
      </c>
      <c r="K54" s="118" t="str">
        <f t="shared" si="6"/>
        <v>문화콘텐츠</v>
      </c>
      <c r="L54" s="118" t="str">
        <f t="shared" si="7"/>
        <v>문화콘텐츠기획</v>
      </c>
    </row>
    <row r="55" spans="1:12" ht="15" customHeight="1">
      <c r="A55" s="118" t="s">
        <v>156</v>
      </c>
      <c r="B55" s="307" t="s">
        <v>3097</v>
      </c>
      <c r="C55" s="307" t="s">
        <v>3105</v>
      </c>
      <c r="D55" s="307" t="s">
        <v>3107</v>
      </c>
      <c r="E55" s="309">
        <v>6240</v>
      </c>
      <c r="F55" s="308"/>
      <c r="G55" s="118" t="s">
        <v>150</v>
      </c>
      <c r="H55" s="118" t="str">
        <f t="shared" si="1"/>
        <v>0803</v>
      </c>
      <c r="I55" s="118" t="s">
        <v>156</v>
      </c>
      <c r="J55" s="118" t="str">
        <f t="shared" si="5"/>
        <v>문화･예술･디자인･방송</v>
      </c>
      <c r="K55" s="118" t="str">
        <f t="shared" si="6"/>
        <v>문화콘텐츠</v>
      </c>
      <c r="L55" s="118" t="str">
        <f t="shared" si="7"/>
        <v>문화콘텐츠제작</v>
      </c>
    </row>
    <row r="56" spans="1:12" ht="15" customHeight="1">
      <c r="A56" s="118" t="s">
        <v>157</v>
      </c>
      <c r="B56" s="307" t="s">
        <v>3097</v>
      </c>
      <c r="C56" s="307" t="s">
        <v>3105</v>
      </c>
      <c r="D56" s="307" t="s">
        <v>3108</v>
      </c>
      <c r="E56" s="309">
        <v>6830</v>
      </c>
      <c r="F56" s="308"/>
      <c r="G56" s="118" t="s">
        <v>150</v>
      </c>
      <c r="H56" s="118" t="str">
        <f t="shared" si="1"/>
        <v>0803</v>
      </c>
      <c r="I56" s="118" t="s">
        <v>157</v>
      </c>
      <c r="J56" s="118" t="str">
        <f t="shared" si="5"/>
        <v>문화･예술･디자인･방송</v>
      </c>
      <c r="K56" s="118" t="str">
        <f t="shared" si="6"/>
        <v>문화콘텐츠</v>
      </c>
      <c r="L56" s="118" t="str">
        <f t="shared" si="7"/>
        <v>문화콘텐츠유통･서비스</v>
      </c>
    </row>
    <row r="57" spans="1:12" ht="15" customHeight="1">
      <c r="A57" s="118" t="s">
        <v>158</v>
      </c>
      <c r="B57" s="307" t="s">
        <v>3097</v>
      </c>
      <c r="C57" s="307" t="s">
        <v>3105</v>
      </c>
      <c r="D57" s="307" t="s">
        <v>3109</v>
      </c>
      <c r="E57" s="309">
        <v>6330</v>
      </c>
      <c r="F57" s="308"/>
      <c r="G57" s="118" t="s">
        <v>150</v>
      </c>
      <c r="H57" s="118" t="str">
        <f t="shared" si="1"/>
        <v>0803</v>
      </c>
      <c r="I57" s="118" t="s">
        <v>158</v>
      </c>
      <c r="J57" s="118" t="str">
        <f t="shared" si="5"/>
        <v>문화･예술･디자인･방송</v>
      </c>
      <c r="K57" s="118" t="str">
        <f t="shared" si="6"/>
        <v>문화콘텐츠</v>
      </c>
      <c r="L57" s="118" t="str">
        <f t="shared" si="7"/>
        <v>영상제작</v>
      </c>
    </row>
    <row r="58" spans="1:12" ht="15" customHeight="1">
      <c r="A58" s="118" t="s">
        <v>159</v>
      </c>
      <c r="B58" s="307" t="s">
        <v>3110</v>
      </c>
      <c r="C58" s="307" t="s">
        <v>3111</v>
      </c>
      <c r="D58" s="307" t="s">
        <v>3111</v>
      </c>
      <c r="E58" s="309">
        <v>8150</v>
      </c>
      <c r="F58" s="308"/>
      <c r="G58" s="118" t="s">
        <v>160</v>
      </c>
      <c r="H58" s="118" t="str">
        <f t="shared" si="1"/>
        <v>0901</v>
      </c>
      <c r="I58" s="118" t="s">
        <v>159</v>
      </c>
      <c r="J58" s="118" t="str">
        <f t="shared" si="5"/>
        <v>운전･운송</v>
      </c>
      <c r="K58" s="118" t="str">
        <f t="shared" si="6"/>
        <v>자동차운전･운송</v>
      </c>
      <c r="L58" s="118" t="str">
        <f t="shared" si="7"/>
        <v>자동차운전･운송</v>
      </c>
    </row>
    <row r="59" spans="1:12" ht="15" customHeight="1">
      <c r="A59" s="118" t="s">
        <v>161</v>
      </c>
      <c r="B59" s="307" t="s">
        <v>3110</v>
      </c>
      <c r="C59" s="307" t="s">
        <v>3112</v>
      </c>
      <c r="D59" s="307" t="s">
        <v>3113</v>
      </c>
      <c r="E59" s="309">
        <v>7150</v>
      </c>
      <c r="F59" s="308"/>
      <c r="G59" s="118" t="s">
        <v>160</v>
      </c>
      <c r="H59" s="118" t="str">
        <f t="shared" si="1"/>
        <v>0902</v>
      </c>
      <c r="I59" s="118" t="s">
        <v>161</v>
      </c>
      <c r="J59" s="118" t="str">
        <f t="shared" si="5"/>
        <v>운전･운송</v>
      </c>
      <c r="K59" s="118" t="str">
        <f t="shared" si="6"/>
        <v>철도운전･운송</v>
      </c>
      <c r="L59" s="118" t="str">
        <f t="shared" si="7"/>
        <v>철도운전운영</v>
      </c>
    </row>
    <row r="60" spans="1:12" ht="15" customHeight="1">
      <c r="A60" s="118" t="s">
        <v>162</v>
      </c>
      <c r="B60" s="307" t="s">
        <v>3110</v>
      </c>
      <c r="C60" s="307" t="s">
        <v>3112</v>
      </c>
      <c r="D60" s="307" t="s">
        <v>3114</v>
      </c>
      <c r="E60" s="309">
        <v>7150</v>
      </c>
      <c r="F60" s="308"/>
      <c r="G60" s="118" t="s">
        <v>160</v>
      </c>
      <c r="H60" s="118" t="str">
        <f t="shared" si="1"/>
        <v>0902</v>
      </c>
      <c r="I60" s="118" t="s">
        <v>162</v>
      </c>
      <c r="J60" s="118" t="str">
        <f t="shared" si="5"/>
        <v>운전･운송</v>
      </c>
      <c r="K60" s="118" t="str">
        <f t="shared" si="6"/>
        <v>철도운전･운송</v>
      </c>
      <c r="L60" s="118" t="str">
        <f t="shared" si="7"/>
        <v>철도시설유지보수</v>
      </c>
    </row>
    <row r="61" spans="1:12" ht="15" customHeight="1">
      <c r="A61" s="118" t="s">
        <v>163</v>
      </c>
      <c r="B61" s="307" t="s">
        <v>3110</v>
      </c>
      <c r="C61" s="307" t="s">
        <v>3115</v>
      </c>
      <c r="D61" s="307" t="s">
        <v>3116</v>
      </c>
      <c r="E61" s="309">
        <v>8150</v>
      </c>
      <c r="F61" s="308"/>
      <c r="G61" s="118" t="s">
        <v>160</v>
      </c>
      <c r="H61" s="118" t="str">
        <f t="shared" si="1"/>
        <v>0903</v>
      </c>
      <c r="I61" s="118" t="s">
        <v>163</v>
      </c>
      <c r="J61" s="118" t="str">
        <f t="shared" si="5"/>
        <v>운전･운송</v>
      </c>
      <c r="K61" s="118" t="str">
        <f t="shared" si="6"/>
        <v>선박운전･운송</v>
      </c>
      <c r="L61" s="118" t="str">
        <f t="shared" si="7"/>
        <v>선박운항</v>
      </c>
    </row>
    <row r="62" spans="1:12" ht="15" customHeight="1">
      <c r="A62" s="118" t="s">
        <v>164</v>
      </c>
      <c r="B62" s="307" t="s">
        <v>3110</v>
      </c>
      <c r="C62" s="307" t="s">
        <v>3115</v>
      </c>
      <c r="D62" s="307" t="s">
        <v>3117</v>
      </c>
      <c r="E62" s="309">
        <v>7150</v>
      </c>
      <c r="F62" s="308"/>
      <c r="G62" s="118" t="s">
        <v>160</v>
      </c>
      <c r="H62" s="118" t="str">
        <f t="shared" si="1"/>
        <v>0903</v>
      </c>
      <c r="I62" s="118" t="s">
        <v>164</v>
      </c>
      <c r="J62" s="118" t="str">
        <f t="shared" si="5"/>
        <v>운전･운송</v>
      </c>
      <c r="K62" s="118" t="str">
        <f t="shared" si="6"/>
        <v>선박운전･운송</v>
      </c>
      <c r="L62" s="118" t="str">
        <f t="shared" si="7"/>
        <v>검수･검량</v>
      </c>
    </row>
    <row r="63" spans="1:12" ht="15" customHeight="1">
      <c r="A63" s="118" t="s">
        <v>165</v>
      </c>
      <c r="B63" s="307" t="s">
        <v>3110</v>
      </c>
      <c r="C63" s="307" t="s">
        <v>3118</v>
      </c>
      <c r="D63" s="307" t="s">
        <v>3119</v>
      </c>
      <c r="E63" s="309">
        <v>7150</v>
      </c>
      <c r="F63" s="308"/>
      <c r="G63" s="118" t="s">
        <v>160</v>
      </c>
      <c r="H63" s="118" t="str">
        <f t="shared" si="1"/>
        <v>0904</v>
      </c>
      <c r="I63" s="118" t="s">
        <v>165</v>
      </c>
      <c r="J63" s="118" t="str">
        <f t="shared" si="5"/>
        <v>운전･운송</v>
      </c>
      <c r="K63" s="118" t="str">
        <f t="shared" si="6"/>
        <v>항공운전･운송</v>
      </c>
      <c r="L63" s="118" t="str">
        <f t="shared" si="7"/>
        <v>항공기조종운송</v>
      </c>
    </row>
    <row r="64" spans="1:12" ht="15" customHeight="1">
      <c r="A64" s="118" t="s">
        <v>166</v>
      </c>
      <c r="B64" s="307" t="s">
        <v>3110</v>
      </c>
      <c r="C64" s="307" t="s">
        <v>3118</v>
      </c>
      <c r="D64" s="307" t="s">
        <v>3120</v>
      </c>
      <c r="E64" s="309">
        <v>7150</v>
      </c>
      <c r="F64" s="308"/>
      <c r="G64" s="118" t="s">
        <v>160</v>
      </c>
      <c r="H64" s="118" t="str">
        <f t="shared" si="1"/>
        <v>0904</v>
      </c>
      <c r="I64" s="118" t="s">
        <v>166</v>
      </c>
      <c r="J64" s="118" t="str">
        <f t="shared" si="5"/>
        <v>운전･운송</v>
      </c>
      <c r="K64" s="118" t="str">
        <f t="shared" si="6"/>
        <v>항공운전･운송</v>
      </c>
      <c r="L64" s="118" t="str">
        <f t="shared" si="7"/>
        <v>항공운항</v>
      </c>
    </row>
    <row r="65" spans="1:12" ht="15" customHeight="1">
      <c r="A65" s="118" t="s">
        <v>167</v>
      </c>
      <c r="B65" s="307" t="s">
        <v>3110</v>
      </c>
      <c r="C65" s="307" t="s">
        <v>3118</v>
      </c>
      <c r="D65" s="307" t="s">
        <v>3121</v>
      </c>
      <c r="E65" s="309">
        <v>7150</v>
      </c>
      <c r="F65" s="308"/>
      <c r="G65" s="118" t="s">
        <v>160</v>
      </c>
      <c r="H65" s="118" t="str">
        <f t="shared" si="1"/>
        <v>0904</v>
      </c>
      <c r="I65" s="119" t="s">
        <v>167</v>
      </c>
      <c r="J65" s="118" t="str">
        <f t="shared" si="5"/>
        <v>운전･운송</v>
      </c>
      <c r="K65" s="118" t="str">
        <f t="shared" si="6"/>
        <v>항공운전･운송</v>
      </c>
      <c r="L65" s="118" t="str">
        <f t="shared" si="7"/>
        <v>항행안전시설</v>
      </c>
    </row>
    <row r="66" spans="1:12" ht="15" customHeight="1">
      <c r="A66" s="118" t="s">
        <v>168</v>
      </c>
      <c r="B66" s="307" t="s">
        <v>3122</v>
      </c>
      <c r="C66" s="307" t="s">
        <v>3123</v>
      </c>
      <c r="D66" s="307" t="s">
        <v>3124</v>
      </c>
      <c r="E66" s="309">
        <v>7390</v>
      </c>
      <c r="F66" s="308"/>
      <c r="G66" s="118" t="s">
        <v>169</v>
      </c>
      <c r="H66" s="118" t="str">
        <f t="shared" si="1"/>
        <v>1001</v>
      </c>
      <c r="I66" s="118" t="s">
        <v>168</v>
      </c>
      <c r="J66" s="118" t="str">
        <f t="shared" si="5"/>
        <v>영업판매</v>
      </c>
      <c r="K66" s="118" t="str">
        <f t="shared" si="6"/>
        <v>영업</v>
      </c>
      <c r="L66" s="118" t="str">
        <f t="shared" si="7"/>
        <v>일반･해외영업</v>
      </c>
    </row>
    <row r="67" spans="1:12" ht="15" customHeight="1">
      <c r="A67" s="118" t="s">
        <v>170</v>
      </c>
      <c r="B67" s="307" t="s">
        <v>3122</v>
      </c>
      <c r="C67" s="307" t="s">
        <v>3125</v>
      </c>
      <c r="D67" s="307" t="s">
        <v>3126</v>
      </c>
      <c r="E67" s="309">
        <v>6960</v>
      </c>
      <c r="F67" s="308"/>
      <c r="G67" s="118" t="s">
        <v>169</v>
      </c>
      <c r="H67" s="118" t="str">
        <f t="shared" si="1"/>
        <v>1002</v>
      </c>
      <c r="I67" s="118" t="s">
        <v>170</v>
      </c>
      <c r="J67" s="118" t="str">
        <f t="shared" ref="J67:J87" si="8">MID(B67,4,50)</f>
        <v>영업판매</v>
      </c>
      <c r="K67" s="118" t="str">
        <f t="shared" ref="K67:K87" si="9">MID(C67,4,50)</f>
        <v>부동산</v>
      </c>
      <c r="L67" s="118" t="str">
        <f t="shared" si="7"/>
        <v>부동산컨설팅</v>
      </c>
    </row>
    <row r="68" spans="1:12" ht="15" customHeight="1">
      <c r="A68" s="118" t="s">
        <v>171</v>
      </c>
      <c r="B68" s="307" t="s">
        <v>3122</v>
      </c>
      <c r="C68" s="307" t="s">
        <v>3125</v>
      </c>
      <c r="D68" s="307" t="s">
        <v>3127</v>
      </c>
      <c r="E68" s="309">
        <v>6620</v>
      </c>
      <c r="F68" s="308"/>
      <c r="G68" s="118" t="s">
        <v>169</v>
      </c>
      <c r="H68" s="118" t="str">
        <f t="shared" si="1"/>
        <v>1002</v>
      </c>
      <c r="I68" s="118" t="s">
        <v>171</v>
      </c>
      <c r="J68" s="118" t="str">
        <f t="shared" si="8"/>
        <v>영업판매</v>
      </c>
      <c r="K68" s="118" t="str">
        <f t="shared" si="9"/>
        <v>부동산</v>
      </c>
      <c r="L68" s="118" t="str">
        <f t="shared" ref="L68:L99" si="10">MID(D68,4,50)</f>
        <v>부동산관리</v>
      </c>
    </row>
    <row r="69" spans="1:12" ht="15" customHeight="1">
      <c r="A69" s="118" t="s">
        <v>172</v>
      </c>
      <c r="B69" s="307" t="s">
        <v>3122</v>
      </c>
      <c r="C69" s="307" t="s">
        <v>3125</v>
      </c>
      <c r="D69" s="307" t="s">
        <v>3128</v>
      </c>
      <c r="E69" s="309">
        <v>6620</v>
      </c>
      <c r="F69" s="308"/>
      <c r="G69" s="118" t="s">
        <v>169</v>
      </c>
      <c r="H69" s="118" t="str">
        <f t="shared" ref="H69:H133" si="11">LEFT(I69,4)</f>
        <v>1002</v>
      </c>
      <c r="I69" s="118" t="s">
        <v>172</v>
      </c>
      <c r="J69" s="118" t="str">
        <f t="shared" si="8"/>
        <v>영업판매</v>
      </c>
      <c r="K69" s="118" t="str">
        <f t="shared" si="9"/>
        <v>부동산</v>
      </c>
      <c r="L69" s="118" t="str">
        <f t="shared" si="10"/>
        <v>부동산중개</v>
      </c>
    </row>
    <row r="70" spans="1:12" ht="15" customHeight="1">
      <c r="A70" s="118" t="s">
        <v>173</v>
      </c>
      <c r="B70" s="307" t="s">
        <v>3122</v>
      </c>
      <c r="C70" s="307" t="s">
        <v>3125</v>
      </c>
      <c r="D70" s="307" t="s">
        <v>3129</v>
      </c>
      <c r="E70" s="309">
        <v>6620</v>
      </c>
      <c r="F70" s="308"/>
      <c r="G70" s="118" t="s">
        <v>169</v>
      </c>
      <c r="H70" s="118" t="str">
        <f t="shared" si="11"/>
        <v>1002</v>
      </c>
      <c r="I70" s="118" t="s">
        <v>173</v>
      </c>
      <c r="J70" s="118" t="str">
        <f t="shared" si="8"/>
        <v>영업판매</v>
      </c>
      <c r="K70" s="118" t="str">
        <f t="shared" si="9"/>
        <v>부동산</v>
      </c>
      <c r="L70" s="118" t="str">
        <f t="shared" si="10"/>
        <v>감정평가</v>
      </c>
    </row>
    <row r="71" spans="1:12" ht="15" customHeight="1">
      <c r="A71" s="118" t="s">
        <v>174</v>
      </c>
      <c r="B71" s="307" t="s">
        <v>3122</v>
      </c>
      <c r="C71" s="307" t="s">
        <v>3130</v>
      </c>
      <c r="D71" s="307" t="s">
        <v>3131</v>
      </c>
      <c r="E71" s="309">
        <v>6910</v>
      </c>
      <c r="F71" s="308"/>
      <c r="G71" s="118" t="s">
        <v>169</v>
      </c>
      <c r="H71" s="118" t="str">
        <f t="shared" si="11"/>
        <v>1003</v>
      </c>
      <c r="I71" s="118" t="s">
        <v>174</v>
      </c>
      <c r="J71" s="118" t="str">
        <f t="shared" si="8"/>
        <v>영업판매</v>
      </c>
      <c r="K71" s="118" t="str">
        <f t="shared" si="9"/>
        <v>판매</v>
      </c>
      <c r="L71" s="118" t="str">
        <f t="shared" si="10"/>
        <v>e-비지니스</v>
      </c>
    </row>
    <row r="72" spans="1:12" ht="15" customHeight="1">
      <c r="A72" s="118" t="s">
        <v>175</v>
      </c>
      <c r="B72" s="307" t="s">
        <v>3122</v>
      </c>
      <c r="C72" s="307" t="s">
        <v>3130</v>
      </c>
      <c r="D72" s="307" t="s">
        <v>3132</v>
      </c>
      <c r="E72" s="309">
        <v>6770</v>
      </c>
      <c r="F72" s="308"/>
      <c r="G72" s="118" t="s">
        <v>169</v>
      </c>
      <c r="H72" s="118" t="str">
        <f t="shared" si="11"/>
        <v>1003</v>
      </c>
      <c r="I72" s="118" t="s">
        <v>175</v>
      </c>
      <c r="J72" s="118" t="str">
        <f t="shared" si="8"/>
        <v>영업판매</v>
      </c>
      <c r="K72" s="118" t="str">
        <f t="shared" si="9"/>
        <v>판매</v>
      </c>
      <c r="L72" s="118" t="str">
        <f t="shared" si="10"/>
        <v>일반판매</v>
      </c>
    </row>
    <row r="73" spans="1:12" ht="15" customHeight="1">
      <c r="A73" s="118" t="s">
        <v>176</v>
      </c>
      <c r="B73" s="307" t="s">
        <v>3122</v>
      </c>
      <c r="C73" s="307" t="s">
        <v>3130</v>
      </c>
      <c r="D73" s="307" t="s">
        <v>3133</v>
      </c>
      <c r="E73" s="309">
        <v>6840</v>
      </c>
      <c r="F73" s="308"/>
      <c r="G73" s="118" t="s">
        <v>169</v>
      </c>
      <c r="H73" s="118" t="str">
        <f t="shared" si="11"/>
        <v>1003</v>
      </c>
      <c r="I73" s="118" t="s">
        <v>176</v>
      </c>
      <c r="J73" s="118" t="str">
        <f t="shared" si="8"/>
        <v>영업판매</v>
      </c>
      <c r="K73" s="118" t="str">
        <f t="shared" si="9"/>
        <v>판매</v>
      </c>
      <c r="L73" s="118" t="str">
        <f t="shared" si="10"/>
        <v>상품중개⋅경매</v>
      </c>
    </row>
    <row r="74" spans="1:12" ht="15" customHeight="1">
      <c r="A74" s="118" t="s">
        <v>177</v>
      </c>
      <c r="B74" s="307" t="s">
        <v>3134</v>
      </c>
      <c r="C74" s="307" t="s">
        <v>3135</v>
      </c>
      <c r="D74" s="307" t="s">
        <v>3136</v>
      </c>
      <c r="E74" s="309">
        <v>6620</v>
      </c>
      <c r="F74" s="308"/>
      <c r="G74" s="118" t="s">
        <v>178</v>
      </c>
      <c r="H74" s="118" t="str">
        <f t="shared" si="11"/>
        <v>1101</v>
      </c>
      <c r="I74" s="118" t="s">
        <v>177</v>
      </c>
      <c r="J74" s="118" t="str">
        <f t="shared" si="8"/>
        <v>경비･청소</v>
      </c>
      <c r="K74" s="118" t="str">
        <f t="shared" si="9"/>
        <v>경비</v>
      </c>
      <c r="L74" s="118" t="str">
        <f t="shared" si="10"/>
        <v>경비･경호</v>
      </c>
    </row>
    <row r="75" spans="1:12" ht="15" customHeight="1">
      <c r="A75" s="118" t="s">
        <v>179</v>
      </c>
      <c r="B75" s="307" t="s">
        <v>3134</v>
      </c>
      <c r="C75" s="307" t="s">
        <v>3137</v>
      </c>
      <c r="D75" s="307" t="s">
        <v>3138</v>
      </c>
      <c r="E75" s="309">
        <v>6620</v>
      </c>
      <c r="F75" s="308"/>
      <c r="G75" s="118" t="s">
        <v>178</v>
      </c>
      <c r="H75" s="118" t="str">
        <f t="shared" si="11"/>
        <v>1102</v>
      </c>
      <c r="I75" s="118" t="s">
        <v>179</v>
      </c>
      <c r="J75" s="118" t="str">
        <f t="shared" si="8"/>
        <v>경비･청소</v>
      </c>
      <c r="K75" s="118" t="str">
        <f t="shared" si="9"/>
        <v>청소</v>
      </c>
      <c r="L75" s="118" t="str">
        <f t="shared" si="10"/>
        <v>청소</v>
      </c>
    </row>
    <row r="76" spans="1:12" ht="15" customHeight="1">
      <c r="A76" s="118" t="s">
        <v>180</v>
      </c>
      <c r="B76" s="307" t="s">
        <v>3139</v>
      </c>
      <c r="C76" s="307" t="s">
        <v>3140</v>
      </c>
      <c r="D76" s="307" t="s">
        <v>3141</v>
      </c>
      <c r="E76" s="309">
        <v>6470</v>
      </c>
      <c r="F76" s="308"/>
      <c r="G76" s="118" t="s">
        <v>181</v>
      </c>
      <c r="H76" s="118" t="str">
        <f t="shared" si="11"/>
        <v>1201</v>
      </c>
      <c r="I76" s="118" t="s">
        <v>180</v>
      </c>
      <c r="J76" s="118" t="str">
        <f t="shared" si="8"/>
        <v>이용･숙박･여행･오락･스포츠</v>
      </c>
      <c r="K76" s="118" t="str">
        <f t="shared" si="9"/>
        <v>이･미용</v>
      </c>
      <c r="L76" s="118" t="str">
        <f t="shared" si="10"/>
        <v>이･미용서비스</v>
      </c>
    </row>
    <row r="77" spans="1:12" ht="15" customHeight="1">
      <c r="A77" s="118" t="s">
        <v>182</v>
      </c>
      <c r="B77" s="307" t="s">
        <v>3139</v>
      </c>
      <c r="C77" s="307" t="s">
        <v>3142</v>
      </c>
      <c r="D77" s="307" t="s">
        <v>3143</v>
      </c>
      <c r="E77" s="309">
        <v>6900</v>
      </c>
      <c r="F77" s="308"/>
      <c r="G77" s="118" t="s">
        <v>181</v>
      </c>
      <c r="H77" s="118" t="str">
        <f t="shared" si="11"/>
        <v>1202</v>
      </c>
      <c r="I77" s="118" t="s">
        <v>182</v>
      </c>
      <c r="J77" s="118" t="str">
        <f t="shared" si="8"/>
        <v>이용･숙박･여행･오락･스포츠</v>
      </c>
      <c r="K77" s="118" t="str">
        <f t="shared" si="9"/>
        <v>결혼･장례</v>
      </c>
      <c r="L77" s="118" t="str">
        <f t="shared" si="10"/>
        <v>결혼서비스</v>
      </c>
    </row>
    <row r="78" spans="1:12" ht="15" customHeight="1">
      <c r="A78" s="118" t="s">
        <v>183</v>
      </c>
      <c r="B78" s="307" t="s">
        <v>3139</v>
      </c>
      <c r="C78" s="307" t="s">
        <v>3142</v>
      </c>
      <c r="D78" s="307" t="s">
        <v>3144</v>
      </c>
      <c r="E78" s="309">
        <v>6900</v>
      </c>
      <c r="F78" s="308"/>
      <c r="G78" s="118" t="s">
        <v>181</v>
      </c>
      <c r="H78" s="118" t="str">
        <f t="shared" si="11"/>
        <v>1202</v>
      </c>
      <c r="I78" s="118" t="s">
        <v>183</v>
      </c>
      <c r="J78" s="118" t="str">
        <f t="shared" si="8"/>
        <v>이용･숙박･여행･오락･스포츠</v>
      </c>
      <c r="K78" s="118" t="str">
        <f t="shared" si="9"/>
        <v>결혼･장례</v>
      </c>
      <c r="L78" s="118" t="str">
        <f t="shared" si="10"/>
        <v>장례서비스</v>
      </c>
    </row>
    <row r="79" spans="1:12" ht="15" customHeight="1">
      <c r="A79" s="118" t="s">
        <v>184</v>
      </c>
      <c r="B79" s="307" t="s">
        <v>3139</v>
      </c>
      <c r="C79" s="307" t="s">
        <v>3145</v>
      </c>
      <c r="D79" s="307" t="s">
        <v>3146</v>
      </c>
      <c r="E79" s="309">
        <v>6900</v>
      </c>
      <c r="F79" s="308"/>
      <c r="G79" s="118" t="s">
        <v>181</v>
      </c>
      <c r="H79" s="118" t="str">
        <f t="shared" si="11"/>
        <v>1203</v>
      </c>
      <c r="I79" s="118" t="s">
        <v>184</v>
      </c>
      <c r="J79" s="118" t="str">
        <f t="shared" si="8"/>
        <v>이용･숙박･여행･오락･스포츠</v>
      </c>
      <c r="K79" s="118" t="str">
        <f t="shared" si="9"/>
        <v>관광･레저</v>
      </c>
      <c r="L79" s="118" t="str">
        <f t="shared" si="10"/>
        <v>여행서비스</v>
      </c>
    </row>
    <row r="80" spans="1:12" ht="15" customHeight="1">
      <c r="A80" s="118" t="s">
        <v>185</v>
      </c>
      <c r="B80" s="307" t="s">
        <v>3139</v>
      </c>
      <c r="C80" s="307" t="s">
        <v>3145</v>
      </c>
      <c r="D80" s="307" t="s">
        <v>3147</v>
      </c>
      <c r="E80" s="309">
        <v>7890</v>
      </c>
      <c r="F80" s="308"/>
      <c r="G80" s="118" t="s">
        <v>181</v>
      </c>
      <c r="H80" s="118" t="str">
        <f t="shared" si="11"/>
        <v>1203</v>
      </c>
      <c r="I80" s="118" t="s">
        <v>185</v>
      </c>
      <c r="J80" s="118" t="str">
        <f t="shared" si="8"/>
        <v>이용･숙박･여행･오락･스포츠</v>
      </c>
      <c r="K80" s="118" t="str">
        <f t="shared" si="9"/>
        <v>관광･레저</v>
      </c>
      <c r="L80" s="118" t="str">
        <f t="shared" si="10"/>
        <v>숙박서비스</v>
      </c>
    </row>
    <row r="81" spans="1:12" ht="15" customHeight="1">
      <c r="A81" s="118" t="s">
        <v>186</v>
      </c>
      <c r="B81" s="307" t="s">
        <v>3139</v>
      </c>
      <c r="C81" s="307" t="s">
        <v>3145</v>
      </c>
      <c r="D81" s="307" t="s">
        <v>3148</v>
      </c>
      <c r="E81" s="309">
        <v>6900</v>
      </c>
      <c r="F81" s="308"/>
      <c r="G81" s="118" t="s">
        <v>181</v>
      </c>
      <c r="H81" s="118" t="str">
        <f t="shared" si="11"/>
        <v>1203</v>
      </c>
      <c r="I81" s="118" t="s">
        <v>186</v>
      </c>
      <c r="J81" s="118" t="str">
        <f t="shared" si="8"/>
        <v>이용･숙박･여행･오락･스포츠</v>
      </c>
      <c r="K81" s="118" t="str">
        <f t="shared" si="9"/>
        <v>관광･레저</v>
      </c>
      <c r="L81" s="118" t="str">
        <f t="shared" si="10"/>
        <v>컨벤션</v>
      </c>
    </row>
    <row r="82" spans="1:12" ht="15" customHeight="1">
      <c r="A82" s="118" t="s">
        <v>187</v>
      </c>
      <c r="B82" s="307" t="s">
        <v>3139</v>
      </c>
      <c r="C82" s="307" t="s">
        <v>3145</v>
      </c>
      <c r="D82" s="307" t="s">
        <v>3149</v>
      </c>
      <c r="E82" s="309">
        <v>6900</v>
      </c>
      <c r="F82" s="308"/>
      <c r="G82" s="118" t="s">
        <v>181</v>
      </c>
      <c r="H82" s="118" t="str">
        <f t="shared" si="11"/>
        <v>1203</v>
      </c>
      <c r="I82" s="118" t="s">
        <v>187</v>
      </c>
      <c r="J82" s="118" t="str">
        <f t="shared" si="8"/>
        <v>이용･숙박･여행･오락･스포츠</v>
      </c>
      <c r="K82" s="118" t="str">
        <f t="shared" si="9"/>
        <v>관광･레저</v>
      </c>
      <c r="L82" s="118" t="str">
        <f t="shared" si="10"/>
        <v>관광레저서비스</v>
      </c>
    </row>
    <row r="83" spans="1:12" ht="15" customHeight="1">
      <c r="A83" s="118" t="s">
        <v>188</v>
      </c>
      <c r="B83" s="307" t="s">
        <v>3139</v>
      </c>
      <c r="C83" s="307" t="s">
        <v>3150</v>
      </c>
      <c r="D83" s="307" t="s">
        <v>3151</v>
      </c>
      <c r="E83" s="309">
        <v>6900</v>
      </c>
      <c r="F83" s="308"/>
      <c r="G83" s="118" t="s">
        <v>181</v>
      </c>
      <c r="H83" s="118" t="str">
        <f t="shared" si="11"/>
        <v>1204</v>
      </c>
      <c r="I83" s="118" t="s">
        <v>188</v>
      </c>
      <c r="J83" s="118" t="str">
        <f t="shared" si="8"/>
        <v>이용･숙박･여행･오락･스포츠</v>
      </c>
      <c r="K83" s="118" t="str">
        <f t="shared" si="9"/>
        <v>스포츠</v>
      </c>
      <c r="L83" s="118" t="str">
        <f t="shared" si="10"/>
        <v>스포츠용품</v>
      </c>
    </row>
    <row r="84" spans="1:12" ht="15" customHeight="1">
      <c r="A84" s="118" t="s">
        <v>189</v>
      </c>
      <c r="B84" s="307" t="s">
        <v>3139</v>
      </c>
      <c r="C84" s="307" t="s">
        <v>3150</v>
      </c>
      <c r="D84" s="307" t="s">
        <v>3152</v>
      </c>
      <c r="E84" s="309">
        <v>6900</v>
      </c>
      <c r="F84" s="308"/>
      <c r="G84" s="118" t="s">
        <v>181</v>
      </c>
      <c r="H84" s="118" t="str">
        <f t="shared" si="11"/>
        <v>1204</v>
      </c>
      <c r="I84" s="118" t="s">
        <v>189</v>
      </c>
      <c r="J84" s="118" t="str">
        <f t="shared" si="8"/>
        <v>이용･숙박･여행･오락･스포츠</v>
      </c>
      <c r="K84" s="118" t="str">
        <f t="shared" si="9"/>
        <v>스포츠</v>
      </c>
      <c r="L84" s="118" t="str">
        <f t="shared" si="10"/>
        <v>스포츠시설</v>
      </c>
    </row>
    <row r="85" spans="1:12" ht="15" customHeight="1">
      <c r="A85" s="118" t="s">
        <v>190</v>
      </c>
      <c r="B85" s="307" t="s">
        <v>3139</v>
      </c>
      <c r="C85" s="307" t="s">
        <v>3150</v>
      </c>
      <c r="D85" s="307" t="s">
        <v>3153</v>
      </c>
      <c r="E85" s="309">
        <v>6900</v>
      </c>
      <c r="F85" s="308"/>
      <c r="G85" s="118" t="s">
        <v>181</v>
      </c>
      <c r="H85" s="118" t="str">
        <f t="shared" si="11"/>
        <v>1204</v>
      </c>
      <c r="I85" s="118" t="s">
        <v>190</v>
      </c>
      <c r="J85" s="118" t="str">
        <f t="shared" si="8"/>
        <v>이용･숙박･여행･오락･스포츠</v>
      </c>
      <c r="K85" s="118" t="str">
        <f t="shared" si="9"/>
        <v>스포츠</v>
      </c>
      <c r="L85" s="118" t="str">
        <f t="shared" si="10"/>
        <v>스포츠경기･지도</v>
      </c>
    </row>
    <row r="86" spans="1:12" ht="15" customHeight="1">
      <c r="A86" s="118" t="s">
        <v>191</v>
      </c>
      <c r="B86" s="307" t="s">
        <v>3139</v>
      </c>
      <c r="C86" s="307" t="s">
        <v>3150</v>
      </c>
      <c r="D86" s="307" t="s">
        <v>3154</v>
      </c>
      <c r="E86" s="309">
        <v>6900</v>
      </c>
      <c r="F86" s="308"/>
      <c r="G86" s="118" t="s">
        <v>181</v>
      </c>
      <c r="H86" s="118" t="str">
        <f t="shared" si="11"/>
        <v>1204</v>
      </c>
      <c r="I86" s="118" t="s">
        <v>191</v>
      </c>
      <c r="J86" s="118" t="str">
        <f t="shared" si="8"/>
        <v>이용･숙박･여행･오락･스포츠</v>
      </c>
      <c r="K86" s="118" t="str">
        <f t="shared" si="9"/>
        <v>스포츠</v>
      </c>
      <c r="L86" s="118" t="str">
        <f t="shared" si="10"/>
        <v>스포츠마케팅</v>
      </c>
    </row>
    <row r="87" spans="1:12" ht="15" customHeight="1">
      <c r="A87" s="118" t="s">
        <v>192</v>
      </c>
      <c r="B87" s="307" t="s">
        <v>3139</v>
      </c>
      <c r="C87" s="307" t="s">
        <v>3150</v>
      </c>
      <c r="D87" s="307" t="s">
        <v>3155</v>
      </c>
      <c r="E87" s="309">
        <v>6900</v>
      </c>
      <c r="F87" s="308"/>
      <c r="G87" s="118" t="s">
        <v>181</v>
      </c>
      <c r="H87" s="118" t="str">
        <f t="shared" si="11"/>
        <v>1204</v>
      </c>
      <c r="I87" s="118" t="s">
        <v>192</v>
      </c>
      <c r="J87" s="118" t="str">
        <f t="shared" si="8"/>
        <v>이용･숙박･여행･오락･스포츠</v>
      </c>
      <c r="K87" s="118" t="str">
        <f t="shared" si="9"/>
        <v>스포츠</v>
      </c>
      <c r="L87" s="118" t="str">
        <f t="shared" si="10"/>
        <v>레크리에이션</v>
      </c>
    </row>
    <row r="88" spans="1:12" ht="15" customHeight="1">
      <c r="A88" s="118" t="s">
        <v>193</v>
      </c>
      <c r="B88" s="307" t="s">
        <v>3156</v>
      </c>
      <c r="C88" s="307" t="s">
        <v>3157</v>
      </c>
      <c r="D88" s="307" t="s">
        <v>3158</v>
      </c>
      <c r="E88" s="309">
        <v>7600</v>
      </c>
      <c r="F88" s="308"/>
      <c r="G88" s="118" t="s">
        <v>194</v>
      </c>
      <c r="H88" s="118" t="str">
        <f t="shared" si="11"/>
        <v>1301</v>
      </c>
      <c r="I88" s="118" t="s">
        <v>193</v>
      </c>
      <c r="J88" s="118" t="str">
        <f>MID(B90,4,50)</f>
        <v>음식서비스</v>
      </c>
      <c r="K88" s="118" t="str">
        <f t="shared" ref="K88:K118" si="12">MID(C88,4,50)</f>
        <v>식음료조리･서비스</v>
      </c>
      <c r="L88" s="118" t="str">
        <f t="shared" si="10"/>
        <v>음식조리</v>
      </c>
    </row>
    <row r="89" spans="1:12" ht="15" customHeight="1">
      <c r="A89" s="118" t="s">
        <v>195</v>
      </c>
      <c r="B89" s="307" t="s">
        <v>3156</v>
      </c>
      <c r="C89" s="307" t="s">
        <v>3157</v>
      </c>
      <c r="D89" s="307" t="s">
        <v>3159</v>
      </c>
      <c r="E89" s="309">
        <v>7700</v>
      </c>
      <c r="F89" s="308"/>
      <c r="G89" s="118" t="s">
        <v>194</v>
      </c>
      <c r="H89" s="118" t="str">
        <f t="shared" si="11"/>
        <v>1301</v>
      </c>
      <c r="I89" s="118" t="s">
        <v>195</v>
      </c>
      <c r="J89" s="118" t="str">
        <f>MID(B89,4,50)</f>
        <v>음식서비스</v>
      </c>
      <c r="K89" s="118" t="str">
        <f t="shared" si="12"/>
        <v>식음료조리･서비스</v>
      </c>
      <c r="L89" s="118" t="str">
        <f t="shared" si="10"/>
        <v>식음료서비스</v>
      </c>
    </row>
    <row r="90" spans="1:12" ht="15" customHeight="1">
      <c r="A90" s="118" t="s">
        <v>196</v>
      </c>
      <c r="B90" s="307" t="s">
        <v>3156</v>
      </c>
      <c r="C90" s="307" t="s">
        <v>3157</v>
      </c>
      <c r="D90" s="307" t="s">
        <v>3160</v>
      </c>
      <c r="E90" s="309">
        <v>7660</v>
      </c>
      <c r="F90" s="308"/>
      <c r="G90" s="118" t="s">
        <v>194</v>
      </c>
      <c r="H90" s="118" t="str">
        <f t="shared" si="11"/>
        <v>1301</v>
      </c>
      <c r="I90" s="118" t="s">
        <v>196</v>
      </c>
      <c r="J90" s="118" t="str">
        <f>MID(B90,4,50)</f>
        <v>음식서비스</v>
      </c>
      <c r="K90" s="118" t="str">
        <f t="shared" si="12"/>
        <v>식음료조리･서비스</v>
      </c>
      <c r="L90" s="118" t="str">
        <f t="shared" si="10"/>
        <v>외식경영</v>
      </c>
    </row>
    <row r="91" spans="1:12" ht="15" customHeight="1">
      <c r="A91" s="118" t="s">
        <v>197</v>
      </c>
      <c r="B91" s="307" t="s">
        <v>3161</v>
      </c>
      <c r="C91" s="307" t="s">
        <v>3162</v>
      </c>
      <c r="D91" s="307" t="s">
        <v>3163</v>
      </c>
      <c r="E91" s="309">
        <v>7210</v>
      </c>
      <c r="F91" s="308"/>
      <c r="G91" s="118" t="s">
        <v>198</v>
      </c>
      <c r="H91" s="118" t="str">
        <f t="shared" si="11"/>
        <v>1401</v>
      </c>
      <c r="I91" s="118" t="s">
        <v>197</v>
      </c>
      <c r="J91" s="118" t="str">
        <f>MID(B91,4,50)</f>
        <v>건설</v>
      </c>
      <c r="K91" s="118" t="str">
        <f t="shared" si="12"/>
        <v>건설공사관리</v>
      </c>
      <c r="L91" s="118" t="str">
        <f t="shared" si="10"/>
        <v>건설시공전관리</v>
      </c>
    </row>
    <row r="92" spans="1:12" ht="15" customHeight="1">
      <c r="A92" s="118" t="s">
        <v>199</v>
      </c>
      <c r="B92" s="307" t="s">
        <v>3161</v>
      </c>
      <c r="C92" s="307" t="s">
        <v>3162</v>
      </c>
      <c r="D92" s="307" t="s">
        <v>3164</v>
      </c>
      <c r="E92" s="309">
        <v>7210</v>
      </c>
      <c r="F92" s="308"/>
      <c r="G92" s="118" t="s">
        <v>198</v>
      </c>
      <c r="H92" s="118" t="str">
        <f t="shared" si="11"/>
        <v>1401</v>
      </c>
      <c r="I92" s="118" t="s">
        <v>199</v>
      </c>
      <c r="J92" s="118" t="str">
        <f>MID(B92,4,50)</f>
        <v>건설</v>
      </c>
      <c r="K92" s="118" t="str">
        <f t="shared" si="12"/>
        <v>건설공사관리</v>
      </c>
      <c r="L92" s="118" t="str">
        <f t="shared" si="10"/>
        <v>건설시공관리</v>
      </c>
    </row>
    <row r="93" spans="1:12" ht="15" customHeight="1">
      <c r="A93" s="118" t="s">
        <v>200</v>
      </c>
      <c r="B93" s="307" t="s">
        <v>3161</v>
      </c>
      <c r="C93" s="307" t="s">
        <v>3162</v>
      </c>
      <c r="D93" s="307" t="s">
        <v>3165</v>
      </c>
      <c r="E93" s="309">
        <v>7350</v>
      </c>
      <c r="F93" s="308"/>
      <c r="G93" s="118" t="s">
        <v>198</v>
      </c>
      <c r="H93" s="118" t="str">
        <f t="shared" si="11"/>
        <v>1401</v>
      </c>
      <c r="I93" s="118" t="s">
        <v>200</v>
      </c>
      <c r="J93" s="118" t="str">
        <f>MID(B93,4,50)</f>
        <v>건설</v>
      </c>
      <c r="K93" s="118" t="str">
        <f t="shared" si="12"/>
        <v>건설공사관리</v>
      </c>
      <c r="L93" s="118" t="str">
        <f t="shared" si="10"/>
        <v>건설시공후관리</v>
      </c>
    </row>
    <row r="94" spans="1:12" s="115" customFormat="1" ht="15" customHeight="1">
      <c r="A94" s="118" t="s">
        <v>3414</v>
      </c>
      <c r="B94" s="307" t="s">
        <v>3161</v>
      </c>
      <c r="C94" s="307" t="s">
        <v>3162</v>
      </c>
      <c r="D94" s="307" t="s">
        <v>3166</v>
      </c>
      <c r="E94" s="309">
        <v>7260</v>
      </c>
      <c r="F94" s="308"/>
      <c r="G94" s="118">
        <v>14</v>
      </c>
      <c r="H94" s="118">
        <v>1401</v>
      </c>
      <c r="I94" s="118">
        <v>140104</v>
      </c>
      <c r="J94" s="118" t="s">
        <v>520</v>
      </c>
      <c r="K94" s="118" t="str">
        <f t="shared" si="12"/>
        <v>건설공사관리</v>
      </c>
      <c r="L94" s="118" t="str">
        <f t="shared" si="10"/>
        <v>스마트건설관리</v>
      </c>
    </row>
    <row r="95" spans="1:12" ht="15" customHeight="1">
      <c r="A95" s="118" t="s">
        <v>201</v>
      </c>
      <c r="B95" s="307" t="s">
        <v>3161</v>
      </c>
      <c r="C95" s="307" t="s">
        <v>3167</v>
      </c>
      <c r="D95" s="307" t="s">
        <v>3168</v>
      </c>
      <c r="E95" s="309">
        <v>7530</v>
      </c>
      <c r="F95" s="308"/>
      <c r="G95" s="118" t="s">
        <v>198</v>
      </c>
      <c r="H95" s="118" t="str">
        <f t="shared" si="11"/>
        <v>1402</v>
      </c>
      <c r="I95" s="118" t="s">
        <v>201</v>
      </c>
      <c r="J95" s="118" t="str">
        <f t="shared" ref="J95:J118" si="13">MID(B95,4,50)</f>
        <v>건설</v>
      </c>
      <c r="K95" s="118" t="str">
        <f t="shared" si="12"/>
        <v>토목</v>
      </c>
      <c r="L95" s="118" t="str">
        <f t="shared" si="10"/>
        <v>토목설계･감리</v>
      </c>
    </row>
    <row r="96" spans="1:12" ht="15" customHeight="1">
      <c r="A96" s="118" t="s">
        <v>202</v>
      </c>
      <c r="B96" s="307" t="s">
        <v>3161</v>
      </c>
      <c r="C96" s="307" t="s">
        <v>3167</v>
      </c>
      <c r="D96" s="307" t="s">
        <v>3169</v>
      </c>
      <c r="E96" s="309">
        <v>7590</v>
      </c>
      <c r="F96" s="308"/>
      <c r="G96" s="118" t="s">
        <v>198</v>
      </c>
      <c r="H96" s="118" t="str">
        <f t="shared" si="11"/>
        <v>1402</v>
      </c>
      <c r="I96" s="118" t="s">
        <v>202</v>
      </c>
      <c r="J96" s="118" t="str">
        <f t="shared" si="13"/>
        <v>건설</v>
      </c>
      <c r="K96" s="118" t="str">
        <f t="shared" si="12"/>
        <v>토목</v>
      </c>
      <c r="L96" s="118" t="str">
        <f t="shared" si="10"/>
        <v>토목시공</v>
      </c>
    </row>
    <row r="97" spans="1:12" ht="15" customHeight="1">
      <c r="A97" s="118" t="s">
        <v>203</v>
      </c>
      <c r="B97" s="307" t="s">
        <v>3161</v>
      </c>
      <c r="C97" s="307" t="s">
        <v>3167</v>
      </c>
      <c r="D97" s="307" t="s">
        <v>3170</v>
      </c>
      <c r="E97" s="309">
        <v>6820</v>
      </c>
      <c r="F97" s="308"/>
      <c r="G97" s="118" t="s">
        <v>198</v>
      </c>
      <c r="H97" s="118" t="str">
        <f t="shared" si="11"/>
        <v>1402</v>
      </c>
      <c r="I97" s="118" t="s">
        <v>203</v>
      </c>
      <c r="J97" s="118" t="str">
        <f t="shared" si="13"/>
        <v>건설</v>
      </c>
      <c r="K97" s="118" t="str">
        <f t="shared" si="12"/>
        <v>토목</v>
      </c>
      <c r="L97" s="118" t="str">
        <f t="shared" si="10"/>
        <v>측량･지리정보개발</v>
      </c>
    </row>
    <row r="98" spans="1:12" ht="15" customHeight="1">
      <c r="A98" s="118" t="s">
        <v>204</v>
      </c>
      <c r="B98" s="307" t="s">
        <v>3161</v>
      </c>
      <c r="C98" s="307" t="s">
        <v>3171</v>
      </c>
      <c r="D98" s="307" t="s">
        <v>3172</v>
      </c>
      <c r="E98" s="309">
        <v>6820</v>
      </c>
      <c r="F98" s="308"/>
      <c r="G98" s="118" t="s">
        <v>198</v>
      </c>
      <c r="H98" s="118" t="str">
        <f t="shared" si="11"/>
        <v>1403</v>
      </c>
      <c r="I98" s="118" t="s">
        <v>204</v>
      </c>
      <c r="J98" s="118" t="str">
        <f t="shared" si="13"/>
        <v>건설</v>
      </c>
      <c r="K98" s="118" t="str">
        <f t="shared" si="12"/>
        <v>건축</v>
      </c>
      <c r="L98" s="118" t="str">
        <f t="shared" si="10"/>
        <v>건축설계･감리</v>
      </c>
    </row>
    <row r="99" spans="1:12" ht="15" customHeight="1">
      <c r="A99" s="118" t="s">
        <v>205</v>
      </c>
      <c r="B99" s="307" t="s">
        <v>3161</v>
      </c>
      <c r="C99" s="307" t="s">
        <v>3171</v>
      </c>
      <c r="D99" s="307" t="s">
        <v>3173</v>
      </c>
      <c r="E99" s="309">
        <v>6820</v>
      </c>
      <c r="F99" s="308"/>
      <c r="G99" s="118" t="s">
        <v>198</v>
      </c>
      <c r="H99" s="118" t="str">
        <f t="shared" si="11"/>
        <v>1403</v>
      </c>
      <c r="I99" s="118" t="s">
        <v>205</v>
      </c>
      <c r="J99" s="118" t="str">
        <f t="shared" si="13"/>
        <v>건설</v>
      </c>
      <c r="K99" s="118" t="str">
        <f t="shared" si="12"/>
        <v>건축</v>
      </c>
      <c r="L99" s="118" t="str">
        <f t="shared" si="10"/>
        <v>건축시공</v>
      </c>
    </row>
    <row r="100" spans="1:12" ht="15" customHeight="1">
      <c r="A100" s="118" t="s">
        <v>206</v>
      </c>
      <c r="B100" s="307" t="s">
        <v>3161</v>
      </c>
      <c r="C100" s="307" t="s">
        <v>3171</v>
      </c>
      <c r="D100" s="307" t="s">
        <v>3174</v>
      </c>
      <c r="E100" s="309">
        <v>6820</v>
      </c>
      <c r="F100" s="308"/>
      <c r="G100" s="118" t="s">
        <v>198</v>
      </c>
      <c r="H100" s="118" t="str">
        <f t="shared" si="11"/>
        <v>1403</v>
      </c>
      <c r="I100" s="118" t="s">
        <v>206</v>
      </c>
      <c r="J100" s="118" t="str">
        <f t="shared" si="13"/>
        <v>건설</v>
      </c>
      <c r="K100" s="118" t="str">
        <f t="shared" si="12"/>
        <v>건축</v>
      </c>
      <c r="L100" s="118" t="str">
        <f t="shared" ref="L100:L131" si="14">MID(D100,4,50)</f>
        <v>건축설비설계･시공</v>
      </c>
    </row>
    <row r="101" spans="1:12" ht="15" customHeight="1">
      <c r="A101" s="118" t="s">
        <v>207</v>
      </c>
      <c r="B101" s="307" t="s">
        <v>3161</v>
      </c>
      <c r="C101" s="307" t="s">
        <v>3175</v>
      </c>
      <c r="D101" s="307" t="s">
        <v>3176</v>
      </c>
      <c r="E101" s="309">
        <v>6820</v>
      </c>
      <c r="F101" s="308"/>
      <c r="G101" s="118" t="s">
        <v>198</v>
      </c>
      <c r="H101" s="118" t="str">
        <f t="shared" si="11"/>
        <v>1404</v>
      </c>
      <c r="I101" s="118" t="s">
        <v>207</v>
      </c>
      <c r="J101" s="118" t="str">
        <f t="shared" si="13"/>
        <v>건설</v>
      </c>
      <c r="K101" s="118" t="str">
        <f t="shared" si="12"/>
        <v>플랜트</v>
      </c>
      <c r="L101" s="118" t="str">
        <f t="shared" si="14"/>
        <v>플랜트설계･감리</v>
      </c>
    </row>
    <row r="102" spans="1:12" ht="15" customHeight="1">
      <c r="A102" s="118" t="s">
        <v>208</v>
      </c>
      <c r="B102" s="307" t="s">
        <v>3161</v>
      </c>
      <c r="C102" s="307" t="s">
        <v>3175</v>
      </c>
      <c r="D102" s="307" t="s">
        <v>3177</v>
      </c>
      <c r="E102" s="309">
        <v>6820</v>
      </c>
      <c r="F102" s="308"/>
      <c r="G102" s="119" t="s">
        <v>198</v>
      </c>
      <c r="H102" s="118" t="str">
        <f t="shared" si="11"/>
        <v>1404</v>
      </c>
      <c r="I102" s="119" t="s">
        <v>208</v>
      </c>
      <c r="J102" s="118" t="str">
        <f t="shared" si="13"/>
        <v>건설</v>
      </c>
      <c r="K102" s="118" t="str">
        <f t="shared" si="12"/>
        <v>플랜트</v>
      </c>
      <c r="L102" s="118" t="str">
        <f t="shared" si="14"/>
        <v>플랜트시공</v>
      </c>
    </row>
    <row r="103" spans="1:12" ht="15" customHeight="1">
      <c r="A103" s="118" t="s">
        <v>209</v>
      </c>
      <c r="B103" s="307" t="s">
        <v>3161</v>
      </c>
      <c r="C103" s="307" t="s">
        <v>3175</v>
      </c>
      <c r="D103" s="307" t="s">
        <v>3178</v>
      </c>
      <c r="E103" s="309">
        <v>6820</v>
      </c>
      <c r="F103" s="308"/>
      <c r="G103" s="119" t="s">
        <v>198</v>
      </c>
      <c r="H103" s="118" t="str">
        <f t="shared" si="11"/>
        <v>1404</v>
      </c>
      <c r="I103" s="119" t="s">
        <v>209</v>
      </c>
      <c r="J103" s="118" t="str">
        <f t="shared" si="13"/>
        <v>건설</v>
      </c>
      <c r="K103" s="118" t="str">
        <f t="shared" si="12"/>
        <v>플랜트</v>
      </c>
      <c r="L103" s="118" t="str">
        <f t="shared" si="14"/>
        <v>플랜트사업관리</v>
      </c>
    </row>
    <row r="104" spans="1:12" ht="15" customHeight="1">
      <c r="A104" s="118" t="s">
        <v>210</v>
      </c>
      <c r="B104" s="307" t="s">
        <v>3161</v>
      </c>
      <c r="C104" s="307" t="s">
        <v>3179</v>
      </c>
      <c r="D104" s="307" t="s">
        <v>3180</v>
      </c>
      <c r="E104" s="309">
        <v>6820</v>
      </c>
      <c r="F104" s="308"/>
      <c r="G104" s="119" t="s">
        <v>198</v>
      </c>
      <c r="H104" s="118" t="str">
        <f t="shared" si="11"/>
        <v>1405</v>
      </c>
      <c r="I104" s="119" t="s">
        <v>210</v>
      </c>
      <c r="J104" s="118" t="str">
        <f t="shared" si="13"/>
        <v>건설</v>
      </c>
      <c r="K104" s="118" t="str">
        <f t="shared" si="12"/>
        <v>조경</v>
      </c>
      <c r="L104" s="118" t="str">
        <f t="shared" si="14"/>
        <v>조경</v>
      </c>
    </row>
    <row r="105" spans="1:12" ht="15" customHeight="1">
      <c r="A105" s="118" t="s">
        <v>211</v>
      </c>
      <c r="B105" s="307" t="s">
        <v>3161</v>
      </c>
      <c r="C105" s="307" t="s">
        <v>3181</v>
      </c>
      <c r="D105" s="307" t="s">
        <v>3182</v>
      </c>
      <c r="E105" s="309">
        <v>6820</v>
      </c>
      <c r="F105" s="308"/>
      <c r="G105" s="118" t="s">
        <v>198</v>
      </c>
      <c r="H105" s="118" t="str">
        <f t="shared" si="11"/>
        <v>1406</v>
      </c>
      <c r="I105" s="118" t="s">
        <v>211</v>
      </c>
      <c r="J105" s="118" t="str">
        <f t="shared" si="13"/>
        <v>건설</v>
      </c>
      <c r="K105" s="118" t="str">
        <f t="shared" si="12"/>
        <v>도시･교통</v>
      </c>
      <c r="L105" s="118" t="str">
        <f t="shared" si="14"/>
        <v>국토･도시계획</v>
      </c>
    </row>
    <row r="106" spans="1:12" ht="15" customHeight="1">
      <c r="A106" s="118" t="s">
        <v>212</v>
      </c>
      <c r="B106" s="307" t="s">
        <v>3161</v>
      </c>
      <c r="C106" s="307" t="s">
        <v>3181</v>
      </c>
      <c r="D106" s="307" t="s">
        <v>3183</v>
      </c>
      <c r="E106" s="309">
        <v>6820</v>
      </c>
      <c r="F106" s="308"/>
      <c r="G106" s="118" t="s">
        <v>198</v>
      </c>
      <c r="H106" s="118" t="str">
        <f t="shared" si="11"/>
        <v>1406</v>
      </c>
      <c r="I106" s="118" t="s">
        <v>212</v>
      </c>
      <c r="J106" s="118" t="str">
        <f t="shared" si="13"/>
        <v>건설</v>
      </c>
      <c r="K106" s="118" t="str">
        <f t="shared" si="12"/>
        <v>도시･교통</v>
      </c>
      <c r="L106" s="118" t="str">
        <f t="shared" si="14"/>
        <v>교통계획･설계</v>
      </c>
    </row>
    <row r="107" spans="1:12" ht="15" customHeight="1">
      <c r="A107" s="118" t="s">
        <v>213</v>
      </c>
      <c r="B107" s="307" t="s">
        <v>3161</v>
      </c>
      <c r="C107" s="307" t="s">
        <v>3181</v>
      </c>
      <c r="D107" s="307" t="s">
        <v>3184</v>
      </c>
      <c r="E107" s="309">
        <v>6820</v>
      </c>
      <c r="F107" s="308"/>
      <c r="G107" s="118" t="s">
        <v>198</v>
      </c>
      <c r="H107" s="118" t="str">
        <f t="shared" si="11"/>
        <v>1406</v>
      </c>
      <c r="I107" s="118" t="s">
        <v>213</v>
      </c>
      <c r="J107" s="118" t="str">
        <f t="shared" si="13"/>
        <v>건설</v>
      </c>
      <c r="K107" s="118" t="str">
        <f t="shared" si="12"/>
        <v>도시･교통</v>
      </c>
      <c r="L107" s="118" t="str">
        <f t="shared" si="14"/>
        <v>주거서비스</v>
      </c>
    </row>
    <row r="108" spans="1:12" ht="15" customHeight="1">
      <c r="A108" s="118" t="s">
        <v>214</v>
      </c>
      <c r="B108" s="307" t="s">
        <v>3161</v>
      </c>
      <c r="C108" s="307" t="s">
        <v>3181</v>
      </c>
      <c r="D108" s="307" t="s">
        <v>3185</v>
      </c>
      <c r="E108" s="309">
        <v>6820</v>
      </c>
      <c r="F108" s="308"/>
      <c r="G108" s="118" t="s">
        <v>198</v>
      </c>
      <c r="H108" s="118" t="str">
        <f t="shared" si="11"/>
        <v>1406</v>
      </c>
      <c r="I108" s="118" t="s">
        <v>214</v>
      </c>
      <c r="J108" s="118" t="str">
        <f t="shared" si="13"/>
        <v>건설</v>
      </c>
      <c r="K108" s="118" t="str">
        <f t="shared" si="12"/>
        <v>도시･교통</v>
      </c>
      <c r="L108" s="118" t="str">
        <f t="shared" si="14"/>
        <v>지능형교통</v>
      </c>
    </row>
    <row r="109" spans="1:12" ht="15" customHeight="1">
      <c r="A109" s="118" t="s">
        <v>215</v>
      </c>
      <c r="B109" s="307" t="s">
        <v>3161</v>
      </c>
      <c r="C109" s="307" t="s">
        <v>3186</v>
      </c>
      <c r="D109" s="307" t="s">
        <v>3187</v>
      </c>
      <c r="E109" s="309">
        <v>7260</v>
      </c>
      <c r="F109" s="308"/>
      <c r="G109" s="118" t="s">
        <v>198</v>
      </c>
      <c r="H109" s="118" t="str">
        <f t="shared" si="11"/>
        <v>1407</v>
      </c>
      <c r="I109" s="118" t="s">
        <v>215</v>
      </c>
      <c r="J109" s="118" t="str">
        <f t="shared" si="13"/>
        <v>건설</v>
      </c>
      <c r="K109" s="118" t="str">
        <f t="shared" si="12"/>
        <v>건설기계운전･정비</v>
      </c>
      <c r="L109" s="118" t="str">
        <f t="shared" si="14"/>
        <v>토공기계운전</v>
      </c>
    </row>
    <row r="110" spans="1:12" ht="15" customHeight="1">
      <c r="A110" s="118" t="s">
        <v>216</v>
      </c>
      <c r="B110" s="307" t="s">
        <v>3161</v>
      </c>
      <c r="C110" s="307" t="s">
        <v>3186</v>
      </c>
      <c r="D110" s="307" t="s">
        <v>3188</v>
      </c>
      <c r="E110" s="309">
        <v>7160</v>
      </c>
      <c r="F110" s="308"/>
      <c r="G110" s="118" t="s">
        <v>198</v>
      </c>
      <c r="H110" s="118" t="str">
        <f t="shared" si="11"/>
        <v>1407</v>
      </c>
      <c r="I110" s="118" t="s">
        <v>216</v>
      </c>
      <c r="J110" s="118" t="str">
        <f t="shared" si="13"/>
        <v>건설</v>
      </c>
      <c r="K110" s="118" t="str">
        <f t="shared" si="12"/>
        <v>건설기계운전･정비</v>
      </c>
      <c r="L110" s="118" t="str">
        <f t="shared" si="14"/>
        <v>기초공건설기계운전</v>
      </c>
    </row>
    <row r="111" spans="1:12" ht="15" customHeight="1">
      <c r="A111" s="118" t="s">
        <v>217</v>
      </c>
      <c r="B111" s="307" t="s">
        <v>3161</v>
      </c>
      <c r="C111" s="307" t="s">
        <v>3186</v>
      </c>
      <c r="D111" s="307" t="s">
        <v>3189</v>
      </c>
      <c r="E111" s="309">
        <v>7160</v>
      </c>
      <c r="F111" s="308"/>
      <c r="G111" s="118" t="s">
        <v>198</v>
      </c>
      <c r="H111" s="118" t="str">
        <f t="shared" si="11"/>
        <v>1407</v>
      </c>
      <c r="I111" s="118" t="s">
        <v>217</v>
      </c>
      <c r="J111" s="118" t="str">
        <f t="shared" si="13"/>
        <v>건설</v>
      </c>
      <c r="K111" s="118" t="str">
        <f t="shared" si="12"/>
        <v>건설기계운전･정비</v>
      </c>
      <c r="L111" s="118" t="str">
        <f t="shared" si="14"/>
        <v>콘크리트공기계운전</v>
      </c>
    </row>
    <row r="112" spans="1:12" ht="15" customHeight="1">
      <c r="A112" s="118" t="s">
        <v>218</v>
      </c>
      <c r="B112" s="307" t="s">
        <v>3161</v>
      </c>
      <c r="C112" s="307" t="s">
        <v>3186</v>
      </c>
      <c r="D112" s="307" t="s">
        <v>3190</v>
      </c>
      <c r="E112" s="309">
        <v>7160</v>
      </c>
      <c r="F112" s="308"/>
      <c r="G112" s="118" t="s">
        <v>198</v>
      </c>
      <c r="H112" s="118" t="str">
        <f t="shared" si="11"/>
        <v>1407</v>
      </c>
      <c r="I112" s="118" t="s">
        <v>218</v>
      </c>
      <c r="J112" s="118" t="str">
        <f t="shared" si="13"/>
        <v>건설</v>
      </c>
      <c r="K112" s="118" t="str">
        <f t="shared" si="12"/>
        <v>건설기계운전･정비</v>
      </c>
      <c r="L112" s="118" t="str">
        <f t="shared" si="14"/>
        <v>적재기계운전</v>
      </c>
    </row>
    <row r="113" spans="1:12" ht="15" customHeight="1">
      <c r="A113" s="118" t="s">
        <v>219</v>
      </c>
      <c r="B113" s="307" t="s">
        <v>3161</v>
      </c>
      <c r="C113" s="307" t="s">
        <v>3186</v>
      </c>
      <c r="D113" s="307" t="s">
        <v>3191</v>
      </c>
      <c r="E113" s="309">
        <v>7330</v>
      </c>
      <c r="F113" s="308"/>
      <c r="G113" s="118" t="s">
        <v>198</v>
      </c>
      <c r="H113" s="118" t="str">
        <f t="shared" si="11"/>
        <v>1407</v>
      </c>
      <c r="I113" s="118" t="s">
        <v>219</v>
      </c>
      <c r="J113" s="118" t="str">
        <f t="shared" si="13"/>
        <v>건설</v>
      </c>
      <c r="K113" s="118" t="str">
        <f t="shared" si="12"/>
        <v>건설기계운전･정비</v>
      </c>
      <c r="L113" s="118" t="str">
        <f t="shared" si="14"/>
        <v>양중기계운전</v>
      </c>
    </row>
    <row r="114" spans="1:12" ht="15" customHeight="1">
      <c r="A114" s="118" t="s">
        <v>220</v>
      </c>
      <c r="B114" s="307" t="s">
        <v>3161</v>
      </c>
      <c r="C114" s="307" t="s">
        <v>3186</v>
      </c>
      <c r="D114" s="307" t="s">
        <v>3192</v>
      </c>
      <c r="E114" s="309">
        <v>7330</v>
      </c>
      <c r="F114" s="308"/>
      <c r="G114" s="118" t="s">
        <v>198</v>
      </c>
      <c r="H114" s="118" t="str">
        <f t="shared" si="11"/>
        <v>1407</v>
      </c>
      <c r="I114" s="118" t="s">
        <v>220</v>
      </c>
      <c r="J114" s="118" t="str">
        <f t="shared" si="13"/>
        <v>건설</v>
      </c>
      <c r="K114" s="118" t="str">
        <f t="shared" si="12"/>
        <v>건설기계운전･정비</v>
      </c>
      <c r="L114" s="118" t="str">
        <f t="shared" si="14"/>
        <v>건설기계정비</v>
      </c>
    </row>
    <row r="115" spans="1:12" ht="15" customHeight="1">
      <c r="A115" s="118" t="s">
        <v>221</v>
      </c>
      <c r="B115" s="307" t="s">
        <v>3161</v>
      </c>
      <c r="C115" s="307" t="s">
        <v>3193</v>
      </c>
      <c r="D115" s="307" t="s">
        <v>3194</v>
      </c>
      <c r="E115" s="309">
        <v>6820</v>
      </c>
      <c r="F115" s="308"/>
      <c r="G115" s="118" t="s">
        <v>198</v>
      </c>
      <c r="H115" s="118" t="str">
        <f t="shared" si="11"/>
        <v>1408</v>
      </c>
      <c r="I115" s="118" t="s">
        <v>221</v>
      </c>
      <c r="J115" s="118" t="str">
        <f t="shared" si="13"/>
        <v>건설</v>
      </c>
      <c r="K115" s="118" t="str">
        <f t="shared" si="12"/>
        <v>해양자원</v>
      </c>
      <c r="L115" s="118" t="str">
        <f t="shared" si="14"/>
        <v>해양환경조사</v>
      </c>
    </row>
    <row r="116" spans="1:12" ht="15" customHeight="1">
      <c r="A116" s="118" t="s">
        <v>222</v>
      </c>
      <c r="B116" s="307" t="s">
        <v>3161</v>
      </c>
      <c r="C116" s="307" t="s">
        <v>3193</v>
      </c>
      <c r="D116" s="307" t="s">
        <v>3195</v>
      </c>
      <c r="E116" s="309">
        <v>6820</v>
      </c>
      <c r="F116" s="308"/>
      <c r="G116" s="118" t="s">
        <v>198</v>
      </c>
      <c r="H116" s="118" t="str">
        <f t="shared" si="11"/>
        <v>1408</v>
      </c>
      <c r="I116" s="118" t="s">
        <v>222</v>
      </c>
      <c r="J116" s="118" t="str">
        <f t="shared" si="13"/>
        <v>건설</v>
      </c>
      <c r="K116" s="118" t="str">
        <f t="shared" si="12"/>
        <v>해양자원</v>
      </c>
      <c r="L116" s="118" t="str">
        <f t="shared" si="14"/>
        <v>해양환경관리</v>
      </c>
    </row>
    <row r="117" spans="1:12" ht="15" customHeight="1">
      <c r="A117" s="118" t="s">
        <v>223</v>
      </c>
      <c r="B117" s="307" t="s">
        <v>3161</v>
      </c>
      <c r="C117" s="307" t="s">
        <v>3193</v>
      </c>
      <c r="D117" s="307" t="s">
        <v>3196</v>
      </c>
      <c r="E117" s="309">
        <v>6820</v>
      </c>
      <c r="F117" s="308"/>
      <c r="G117" s="118" t="s">
        <v>198</v>
      </c>
      <c r="H117" s="118" t="str">
        <f t="shared" si="11"/>
        <v>1408</v>
      </c>
      <c r="I117" s="118" t="s">
        <v>223</v>
      </c>
      <c r="J117" s="118" t="str">
        <f t="shared" si="13"/>
        <v>건설</v>
      </c>
      <c r="K117" s="118" t="str">
        <f t="shared" si="12"/>
        <v>해양자원</v>
      </c>
      <c r="L117" s="118" t="str">
        <f t="shared" si="14"/>
        <v>해양플랜트설계‧설치‧운용</v>
      </c>
    </row>
    <row r="118" spans="1:12" ht="15" customHeight="1">
      <c r="A118" s="118" t="s">
        <v>224</v>
      </c>
      <c r="B118" s="307" t="s">
        <v>3161</v>
      </c>
      <c r="C118" s="307" t="s">
        <v>3193</v>
      </c>
      <c r="D118" s="307" t="s">
        <v>3197</v>
      </c>
      <c r="E118" s="309">
        <v>7330</v>
      </c>
      <c r="F118" s="308"/>
      <c r="G118" s="118" t="s">
        <v>198</v>
      </c>
      <c r="H118" s="118" t="str">
        <f t="shared" si="11"/>
        <v>1408</v>
      </c>
      <c r="I118" s="118" t="s">
        <v>224</v>
      </c>
      <c r="J118" s="118" t="str">
        <f t="shared" si="13"/>
        <v>건설</v>
      </c>
      <c r="K118" s="118" t="str">
        <f t="shared" si="12"/>
        <v>해양자원</v>
      </c>
      <c r="L118" s="118" t="str">
        <f t="shared" si="14"/>
        <v>해양자원개발･관리</v>
      </c>
    </row>
    <row r="119" spans="1:12" ht="15" customHeight="1">
      <c r="A119" s="118" t="s">
        <v>225</v>
      </c>
      <c r="B119" s="307" t="s">
        <v>3161</v>
      </c>
      <c r="C119" s="307" t="s">
        <v>3193</v>
      </c>
      <c r="D119" s="307" t="s">
        <v>3198</v>
      </c>
      <c r="E119" s="309">
        <v>6820</v>
      </c>
      <c r="F119" s="308"/>
      <c r="G119" s="118" t="s">
        <v>198</v>
      </c>
      <c r="H119" s="118" t="str">
        <f t="shared" si="11"/>
        <v>1408</v>
      </c>
      <c r="I119" s="118" t="s">
        <v>225</v>
      </c>
      <c r="J119" s="118" t="s">
        <v>226</v>
      </c>
      <c r="K119" s="118" t="s">
        <v>227</v>
      </c>
      <c r="L119" s="118" t="str">
        <f t="shared" si="14"/>
        <v>잠수</v>
      </c>
    </row>
    <row r="120" spans="1:12" ht="15" customHeight="1">
      <c r="A120" s="118" t="s">
        <v>228</v>
      </c>
      <c r="B120" s="307" t="s">
        <v>3199</v>
      </c>
      <c r="C120" s="307" t="s">
        <v>3200</v>
      </c>
      <c r="D120" s="307" t="s">
        <v>3201</v>
      </c>
      <c r="E120" s="309">
        <v>6530</v>
      </c>
      <c r="F120" s="308"/>
      <c r="G120" s="118" t="s">
        <v>229</v>
      </c>
      <c r="H120" s="118" t="str">
        <f t="shared" si="11"/>
        <v>1501</v>
      </c>
      <c r="I120" s="118" t="s">
        <v>228</v>
      </c>
      <c r="J120" s="118" t="str">
        <f t="shared" ref="J120:J151" si="15">MID(B120,4,50)</f>
        <v>기계</v>
      </c>
      <c r="K120" s="118" t="str">
        <f t="shared" ref="K120:K151" si="16">MID(C120,4,50)</f>
        <v>기계설계</v>
      </c>
      <c r="L120" s="118" t="str">
        <f t="shared" si="14"/>
        <v>설계기획</v>
      </c>
    </row>
    <row r="121" spans="1:12" ht="15" customHeight="1">
      <c r="A121" s="118" t="s">
        <v>230</v>
      </c>
      <c r="B121" s="307" t="s">
        <v>3199</v>
      </c>
      <c r="C121" s="307" t="s">
        <v>3200</v>
      </c>
      <c r="D121" s="307" t="s">
        <v>3202</v>
      </c>
      <c r="E121" s="309">
        <v>6530</v>
      </c>
      <c r="F121" s="308"/>
      <c r="G121" s="118" t="s">
        <v>229</v>
      </c>
      <c r="H121" s="118" t="str">
        <f t="shared" si="11"/>
        <v>1501</v>
      </c>
      <c r="I121" s="118" t="s">
        <v>230</v>
      </c>
      <c r="J121" s="118" t="str">
        <f t="shared" si="15"/>
        <v>기계</v>
      </c>
      <c r="K121" s="118" t="str">
        <f t="shared" si="16"/>
        <v>기계설계</v>
      </c>
      <c r="L121" s="118" t="str">
        <f t="shared" si="14"/>
        <v>기계설계</v>
      </c>
    </row>
    <row r="122" spans="1:12" ht="15" customHeight="1">
      <c r="A122" s="118" t="s">
        <v>231</v>
      </c>
      <c r="B122" s="307" t="s">
        <v>3199</v>
      </c>
      <c r="C122" s="307" t="s">
        <v>3203</v>
      </c>
      <c r="D122" s="307" t="s">
        <v>3204</v>
      </c>
      <c r="E122" s="309">
        <v>6530</v>
      </c>
      <c r="F122" s="308"/>
      <c r="G122" s="118" t="s">
        <v>229</v>
      </c>
      <c r="H122" s="118" t="str">
        <f t="shared" si="11"/>
        <v>1502</v>
      </c>
      <c r="I122" s="118" t="s">
        <v>231</v>
      </c>
      <c r="J122" s="118" t="str">
        <f t="shared" si="15"/>
        <v>기계</v>
      </c>
      <c r="K122" s="118" t="str">
        <f t="shared" si="16"/>
        <v>기계가공</v>
      </c>
      <c r="L122" s="118" t="str">
        <f t="shared" si="14"/>
        <v>절삭가공</v>
      </c>
    </row>
    <row r="123" spans="1:12" ht="15" customHeight="1">
      <c r="A123" s="118" t="s">
        <v>232</v>
      </c>
      <c r="B123" s="307" t="s">
        <v>3199</v>
      </c>
      <c r="C123" s="307" t="s">
        <v>3203</v>
      </c>
      <c r="D123" s="307" t="s">
        <v>3205</v>
      </c>
      <c r="E123" s="309">
        <v>6530</v>
      </c>
      <c r="F123" s="308"/>
      <c r="G123" s="118" t="s">
        <v>229</v>
      </c>
      <c r="H123" s="118" t="str">
        <f t="shared" si="11"/>
        <v>1502</v>
      </c>
      <c r="I123" s="118" t="s">
        <v>232</v>
      </c>
      <c r="J123" s="118" t="str">
        <f t="shared" si="15"/>
        <v>기계</v>
      </c>
      <c r="K123" s="118" t="str">
        <f t="shared" si="16"/>
        <v>기계가공</v>
      </c>
      <c r="L123" s="118" t="str">
        <f t="shared" si="14"/>
        <v>특수가공</v>
      </c>
    </row>
    <row r="124" spans="1:12" ht="15" customHeight="1">
      <c r="A124" s="118" t="s">
        <v>233</v>
      </c>
      <c r="B124" s="307" t="s">
        <v>3199</v>
      </c>
      <c r="C124" s="307" t="s">
        <v>3206</v>
      </c>
      <c r="D124" s="307" t="s">
        <v>3207</v>
      </c>
      <c r="E124" s="309">
        <v>6530</v>
      </c>
      <c r="F124" s="308"/>
      <c r="G124" s="118" t="s">
        <v>229</v>
      </c>
      <c r="H124" s="118" t="str">
        <f t="shared" si="11"/>
        <v>1503</v>
      </c>
      <c r="I124" s="118" t="s">
        <v>233</v>
      </c>
      <c r="J124" s="118" t="str">
        <f t="shared" si="15"/>
        <v>기계</v>
      </c>
      <c r="K124" s="118" t="str">
        <f t="shared" si="16"/>
        <v>기계조립･관리</v>
      </c>
      <c r="L124" s="118" t="str">
        <f t="shared" si="14"/>
        <v>기계조립</v>
      </c>
    </row>
    <row r="125" spans="1:12" ht="15" customHeight="1">
      <c r="A125" s="118" t="s">
        <v>234</v>
      </c>
      <c r="B125" s="307" t="s">
        <v>3199</v>
      </c>
      <c r="C125" s="307" t="s">
        <v>3206</v>
      </c>
      <c r="D125" s="307" t="s">
        <v>3208</v>
      </c>
      <c r="E125" s="309">
        <v>6530</v>
      </c>
      <c r="F125" s="308"/>
      <c r="G125" s="118" t="s">
        <v>229</v>
      </c>
      <c r="H125" s="118" t="str">
        <f t="shared" si="11"/>
        <v>1503</v>
      </c>
      <c r="I125" s="118" t="s">
        <v>234</v>
      </c>
      <c r="J125" s="118" t="str">
        <f t="shared" si="15"/>
        <v>기계</v>
      </c>
      <c r="K125" s="118" t="str">
        <f t="shared" si="16"/>
        <v>기계조립･관리</v>
      </c>
      <c r="L125" s="118" t="str">
        <f t="shared" si="14"/>
        <v>기계생산관리</v>
      </c>
    </row>
    <row r="126" spans="1:12" ht="15" customHeight="1">
      <c r="A126" s="118" t="s">
        <v>235</v>
      </c>
      <c r="B126" s="307" t="s">
        <v>3199</v>
      </c>
      <c r="C126" s="307" t="s">
        <v>3209</v>
      </c>
      <c r="D126" s="307" t="s">
        <v>3210</v>
      </c>
      <c r="E126" s="309">
        <v>6530</v>
      </c>
      <c r="F126" s="308"/>
      <c r="G126" s="118" t="s">
        <v>229</v>
      </c>
      <c r="H126" s="118" t="str">
        <f t="shared" si="11"/>
        <v>1504</v>
      </c>
      <c r="I126" s="118" t="s">
        <v>235</v>
      </c>
      <c r="J126" s="118" t="str">
        <f t="shared" si="15"/>
        <v>기계</v>
      </c>
      <c r="K126" s="118" t="str">
        <f t="shared" si="16"/>
        <v>기계품질관리</v>
      </c>
      <c r="L126" s="118" t="str">
        <f t="shared" si="14"/>
        <v>기계품질관리</v>
      </c>
    </row>
    <row r="127" spans="1:12" ht="15" customHeight="1">
      <c r="A127" s="118" t="s">
        <v>236</v>
      </c>
      <c r="B127" s="307" t="s">
        <v>3199</v>
      </c>
      <c r="C127" s="307" t="s">
        <v>3211</v>
      </c>
      <c r="D127" s="307" t="s">
        <v>3212</v>
      </c>
      <c r="E127" s="309">
        <v>6880</v>
      </c>
      <c r="F127" s="308"/>
      <c r="G127" s="118" t="s">
        <v>229</v>
      </c>
      <c r="H127" s="118" t="str">
        <f t="shared" si="11"/>
        <v>1505</v>
      </c>
      <c r="I127" s="118" t="s">
        <v>236</v>
      </c>
      <c r="J127" s="118" t="str">
        <f t="shared" si="15"/>
        <v>기계</v>
      </c>
      <c r="K127" s="118" t="str">
        <f t="shared" si="16"/>
        <v>기계장치설치</v>
      </c>
      <c r="L127" s="118" t="str">
        <f t="shared" si="14"/>
        <v>기계장비설치･정비</v>
      </c>
    </row>
    <row r="128" spans="1:12" ht="15" customHeight="1">
      <c r="A128" s="118" t="s">
        <v>237</v>
      </c>
      <c r="B128" s="307" t="s">
        <v>3199</v>
      </c>
      <c r="C128" s="307" t="s">
        <v>3211</v>
      </c>
      <c r="D128" s="307" t="s">
        <v>3213</v>
      </c>
      <c r="E128" s="309">
        <v>7440</v>
      </c>
      <c r="F128" s="308"/>
      <c r="G128" s="118" t="s">
        <v>229</v>
      </c>
      <c r="H128" s="118" t="str">
        <f t="shared" si="11"/>
        <v>1505</v>
      </c>
      <c r="I128" s="118" t="s">
        <v>237</v>
      </c>
      <c r="J128" s="118" t="str">
        <f t="shared" si="15"/>
        <v>기계</v>
      </c>
      <c r="K128" s="118" t="str">
        <f t="shared" si="16"/>
        <v>기계장치설치</v>
      </c>
      <c r="L128" s="118" t="str">
        <f t="shared" si="14"/>
        <v>냉동공조설비</v>
      </c>
    </row>
    <row r="129" spans="1:12" ht="15" customHeight="1">
      <c r="A129" s="118" t="s">
        <v>238</v>
      </c>
      <c r="B129" s="307" t="s">
        <v>3199</v>
      </c>
      <c r="C129" s="307" t="s">
        <v>3211</v>
      </c>
      <c r="D129" s="307" t="s">
        <v>3214</v>
      </c>
      <c r="E129" s="309">
        <v>7160</v>
      </c>
      <c r="F129" s="308"/>
      <c r="G129" s="118" t="s">
        <v>229</v>
      </c>
      <c r="H129" s="118" t="str">
        <f t="shared" si="11"/>
        <v>1505</v>
      </c>
      <c r="I129" s="118" t="s">
        <v>238</v>
      </c>
      <c r="J129" s="118" t="str">
        <f t="shared" si="15"/>
        <v>기계</v>
      </c>
      <c r="K129" s="118" t="str">
        <f t="shared" si="16"/>
        <v>기계장치설치</v>
      </c>
      <c r="L129" s="118" t="str">
        <f t="shared" si="14"/>
        <v>이륜차정비</v>
      </c>
    </row>
    <row r="130" spans="1:12" ht="15" customHeight="1">
      <c r="A130" s="118" t="s">
        <v>239</v>
      </c>
      <c r="B130" s="307" t="s">
        <v>3199</v>
      </c>
      <c r="C130" s="307" t="s">
        <v>3215</v>
      </c>
      <c r="D130" s="307" t="s">
        <v>3216</v>
      </c>
      <c r="E130" s="309">
        <v>6530</v>
      </c>
      <c r="F130" s="308"/>
      <c r="G130" s="118" t="s">
        <v>229</v>
      </c>
      <c r="H130" s="118" t="str">
        <f t="shared" si="11"/>
        <v>1506</v>
      </c>
      <c r="I130" s="118" t="s">
        <v>239</v>
      </c>
      <c r="J130" s="118" t="str">
        <f t="shared" si="15"/>
        <v>기계</v>
      </c>
      <c r="K130" s="118" t="str">
        <f t="shared" si="16"/>
        <v>자동차</v>
      </c>
      <c r="L130" s="118" t="str">
        <f t="shared" si="14"/>
        <v>자동차설계</v>
      </c>
    </row>
    <row r="131" spans="1:12" ht="15" customHeight="1">
      <c r="A131" s="118" t="s">
        <v>240</v>
      </c>
      <c r="B131" s="307" t="s">
        <v>3199</v>
      </c>
      <c r="C131" s="307" t="s">
        <v>3215</v>
      </c>
      <c r="D131" s="307" t="s">
        <v>3217</v>
      </c>
      <c r="E131" s="309">
        <v>6530</v>
      </c>
      <c r="F131" s="308"/>
      <c r="G131" s="118" t="s">
        <v>229</v>
      </c>
      <c r="H131" s="118" t="str">
        <f t="shared" si="11"/>
        <v>1506</v>
      </c>
      <c r="I131" s="118" t="s">
        <v>240</v>
      </c>
      <c r="J131" s="118" t="str">
        <f t="shared" si="15"/>
        <v>기계</v>
      </c>
      <c r="K131" s="118" t="str">
        <f t="shared" si="16"/>
        <v>자동차</v>
      </c>
      <c r="L131" s="118" t="str">
        <f t="shared" si="14"/>
        <v>자동차제작</v>
      </c>
    </row>
    <row r="132" spans="1:12" ht="15" customHeight="1">
      <c r="A132" s="118" t="s">
        <v>241</v>
      </c>
      <c r="B132" s="307" t="s">
        <v>3199</v>
      </c>
      <c r="C132" s="307" t="s">
        <v>3215</v>
      </c>
      <c r="D132" s="307" t="s">
        <v>3218</v>
      </c>
      <c r="E132" s="309">
        <v>6530</v>
      </c>
      <c r="F132" s="308"/>
      <c r="G132" s="118" t="s">
        <v>229</v>
      </c>
      <c r="H132" s="118" t="str">
        <f t="shared" si="11"/>
        <v>1506</v>
      </c>
      <c r="I132" s="118" t="s">
        <v>241</v>
      </c>
      <c r="J132" s="118" t="str">
        <f t="shared" si="15"/>
        <v>기계</v>
      </c>
      <c r="K132" s="118" t="str">
        <f t="shared" si="16"/>
        <v>자동차</v>
      </c>
      <c r="L132" s="118" t="str">
        <f t="shared" ref="L132:L163" si="17">MID(D132,4,50)</f>
        <v>자동차정비</v>
      </c>
    </row>
    <row r="133" spans="1:12" ht="15" customHeight="1">
      <c r="A133" s="118" t="s">
        <v>242</v>
      </c>
      <c r="B133" s="307" t="s">
        <v>3199</v>
      </c>
      <c r="C133" s="307" t="s">
        <v>3215</v>
      </c>
      <c r="D133" s="307" t="s">
        <v>3219</v>
      </c>
      <c r="E133" s="309">
        <v>6530</v>
      </c>
      <c r="F133" s="308"/>
      <c r="G133" s="118" t="s">
        <v>229</v>
      </c>
      <c r="H133" s="118" t="str">
        <f t="shared" si="11"/>
        <v>1506</v>
      </c>
      <c r="I133" s="118" t="s">
        <v>242</v>
      </c>
      <c r="J133" s="118" t="str">
        <f t="shared" si="15"/>
        <v>기계</v>
      </c>
      <c r="K133" s="118" t="str">
        <f t="shared" si="16"/>
        <v>자동차</v>
      </c>
      <c r="L133" s="118" t="str">
        <f t="shared" si="17"/>
        <v>자동차정비관리</v>
      </c>
    </row>
    <row r="134" spans="1:12" ht="15" customHeight="1">
      <c r="A134" s="118" t="s">
        <v>243</v>
      </c>
      <c r="B134" s="307" t="s">
        <v>3199</v>
      </c>
      <c r="C134" s="307" t="s">
        <v>3215</v>
      </c>
      <c r="D134" s="307" t="s">
        <v>3220</v>
      </c>
      <c r="E134" s="309">
        <v>6530</v>
      </c>
      <c r="F134" s="308"/>
      <c r="G134" s="118" t="s">
        <v>229</v>
      </c>
      <c r="H134" s="118" t="str">
        <f t="shared" ref="H134:H197" si="18">LEFT(I134,4)</f>
        <v>1506</v>
      </c>
      <c r="I134" s="118" t="s">
        <v>243</v>
      </c>
      <c r="J134" s="118" t="str">
        <f t="shared" si="15"/>
        <v>기계</v>
      </c>
      <c r="K134" s="118" t="str">
        <f t="shared" si="16"/>
        <v>자동차</v>
      </c>
      <c r="L134" s="118" t="str">
        <f t="shared" si="17"/>
        <v>자동차관리</v>
      </c>
    </row>
    <row r="135" spans="1:12" ht="15" customHeight="1">
      <c r="A135" s="118" t="s">
        <v>244</v>
      </c>
      <c r="B135" s="307" t="s">
        <v>3199</v>
      </c>
      <c r="C135" s="307" t="s">
        <v>3221</v>
      </c>
      <c r="D135" s="307" t="s">
        <v>3222</v>
      </c>
      <c r="E135" s="309">
        <v>6530</v>
      </c>
      <c r="F135" s="308"/>
      <c r="G135" s="118" t="s">
        <v>229</v>
      </c>
      <c r="H135" s="118" t="str">
        <f t="shared" si="18"/>
        <v>1507</v>
      </c>
      <c r="I135" s="118" t="s">
        <v>244</v>
      </c>
      <c r="J135" s="118" t="str">
        <f t="shared" si="15"/>
        <v>기계</v>
      </c>
      <c r="K135" s="118" t="str">
        <f t="shared" si="16"/>
        <v>철도차량제작</v>
      </c>
      <c r="L135" s="118" t="str">
        <f t="shared" si="17"/>
        <v>철도차량설계･제작</v>
      </c>
    </row>
    <row r="136" spans="1:12" ht="15" customHeight="1">
      <c r="A136" s="118" t="s">
        <v>245</v>
      </c>
      <c r="B136" s="307" t="s">
        <v>3199</v>
      </c>
      <c r="C136" s="307" t="s">
        <v>3221</v>
      </c>
      <c r="D136" s="307" t="s">
        <v>3223</v>
      </c>
      <c r="E136" s="309">
        <v>6530</v>
      </c>
      <c r="F136" s="308"/>
      <c r="G136" s="118" t="s">
        <v>229</v>
      </c>
      <c r="H136" s="118" t="str">
        <f t="shared" si="18"/>
        <v>1507</v>
      </c>
      <c r="I136" s="118" t="s">
        <v>245</v>
      </c>
      <c r="J136" s="118" t="str">
        <f t="shared" si="15"/>
        <v>기계</v>
      </c>
      <c r="K136" s="118" t="str">
        <f t="shared" si="16"/>
        <v>철도차량제작</v>
      </c>
      <c r="L136" s="118" t="str">
        <f t="shared" si="17"/>
        <v>철도차량유지보수</v>
      </c>
    </row>
    <row r="137" spans="1:12" ht="15" customHeight="1">
      <c r="A137" s="118" t="s">
        <v>246</v>
      </c>
      <c r="B137" s="307" t="s">
        <v>3199</v>
      </c>
      <c r="C137" s="307" t="s">
        <v>3224</v>
      </c>
      <c r="D137" s="307" t="s">
        <v>3225</v>
      </c>
      <c r="E137" s="309">
        <v>6530</v>
      </c>
      <c r="F137" s="308"/>
      <c r="G137" s="118" t="s">
        <v>229</v>
      </c>
      <c r="H137" s="118" t="str">
        <f t="shared" si="18"/>
        <v>1508</v>
      </c>
      <c r="I137" s="118" t="s">
        <v>246</v>
      </c>
      <c r="J137" s="118" t="str">
        <f t="shared" si="15"/>
        <v>기계</v>
      </c>
      <c r="K137" s="118" t="str">
        <f t="shared" si="16"/>
        <v>조선</v>
      </c>
      <c r="L137" s="118" t="str">
        <f t="shared" si="17"/>
        <v>선박설계</v>
      </c>
    </row>
    <row r="138" spans="1:12" ht="15" customHeight="1">
      <c r="A138" s="118" t="s">
        <v>247</v>
      </c>
      <c r="B138" s="307" t="s">
        <v>3199</v>
      </c>
      <c r="C138" s="307" t="s">
        <v>3224</v>
      </c>
      <c r="D138" s="307" t="s">
        <v>3226</v>
      </c>
      <c r="E138" s="309">
        <v>6530</v>
      </c>
      <c r="F138" s="308"/>
      <c r="G138" s="118" t="s">
        <v>229</v>
      </c>
      <c r="H138" s="118" t="str">
        <f t="shared" si="18"/>
        <v>1508</v>
      </c>
      <c r="I138" s="118" t="s">
        <v>247</v>
      </c>
      <c r="J138" s="118" t="str">
        <f t="shared" si="15"/>
        <v>기계</v>
      </c>
      <c r="K138" s="118" t="str">
        <f t="shared" si="16"/>
        <v>조선</v>
      </c>
      <c r="L138" s="118" t="str">
        <f t="shared" si="17"/>
        <v>선체건조</v>
      </c>
    </row>
    <row r="139" spans="1:12" ht="15" customHeight="1">
      <c r="A139" s="118" t="s">
        <v>248</v>
      </c>
      <c r="B139" s="307" t="s">
        <v>3199</v>
      </c>
      <c r="C139" s="307" t="s">
        <v>3224</v>
      </c>
      <c r="D139" s="307" t="s">
        <v>3227</v>
      </c>
      <c r="E139" s="309">
        <v>6530</v>
      </c>
      <c r="F139" s="308"/>
      <c r="G139" s="118" t="s">
        <v>229</v>
      </c>
      <c r="H139" s="118" t="str">
        <f t="shared" si="18"/>
        <v>1508</v>
      </c>
      <c r="I139" s="118" t="s">
        <v>248</v>
      </c>
      <c r="J139" s="118" t="str">
        <f t="shared" si="15"/>
        <v>기계</v>
      </c>
      <c r="K139" s="118" t="str">
        <f t="shared" si="16"/>
        <v>조선</v>
      </c>
      <c r="L139" s="118" t="str">
        <f t="shared" si="17"/>
        <v>선박의장생산</v>
      </c>
    </row>
    <row r="140" spans="1:12" ht="15" customHeight="1">
      <c r="A140" s="118" t="s">
        <v>249</v>
      </c>
      <c r="B140" s="307" t="s">
        <v>3199</v>
      </c>
      <c r="C140" s="307" t="s">
        <v>3224</v>
      </c>
      <c r="D140" s="307" t="s">
        <v>3228</v>
      </c>
      <c r="E140" s="309">
        <v>6530</v>
      </c>
      <c r="F140" s="308"/>
      <c r="G140" s="118" t="s">
        <v>229</v>
      </c>
      <c r="H140" s="118" t="str">
        <f t="shared" si="18"/>
        <v>1508</v>
      </c>
      <c r="I140" s="118" t="s">
        <v>249</v>
      </c>
      <c r="J140" s="118" t="str">
        <f t="shared" si="15"/>
        <v>기계</v>
      </c>
      <c r="K140" s="118" t="str">
        <f t="shared" si="16"/>
        <v>조선</v>
      </c>
      <c r="L140" s="118" t="str">
        <f t="shared" si="17"/>
        <v>선박품질관리</v>
      </c>
    </row>
    <row r="141" spans="1:12" ht="15" customHeight="1">
      <c r="A141" s="118" t="s">
        <v>250</v>
      </c>
      <c r="B141" s="307" t="s">
        <v>3199</v>
      </c>
      <c r="C141" s="307" t="s">
        <v>3224</v>
      </c>
      <c r="D141" s="307" t="s">
        <v>3229</v>
      </c>
      <c r="E141" s="309">
        <v>6530</v>
      </c>
      <c r="F141" s="308"/>
      <c r="G141" s="118" t="s">
        <v>229</v>
      </c>
      <c r="H141" s="118" t="str">
        <f t="shared" si="18"/>
        <v>1508</v>
      </c>
      <c r="I141" s="118" t="s">
        <v>250</v>
      </c>
      <c r="J141" s="118" t="str">
        <f t="shared" si="15"/>
        <v>기계</v>
      </c>
      <c r="K141" s="118" t="str">
        <f t="shared" si="16"/>
        <v>조선</v>
      </c>
      <c r="L141" s="118" t="str">
        <f t="shared" si="17"/>
        <v>선박생산관리</v>
      </c>
    </row>
    <row r="142" spans="1:12" ht="15" customHeight="1">
      <c r="A142" s="118" t="s">
        <v>251</v>
      </c>
      <c r="B142" s="307" t="s">
        <v>3199</v>
      </c>
      <c r="C142" s="307" t="s">
        <v>3224</v>
      </c>
      <c r="D142" s="307" t="s">
        <v>3230</v>
      </c>
      <c r="E142" s="309">
        <v>6530</v>
      </c>
      <c r="F142" s="308"/>
      <c r="G142" s="118" t="s">
        <v>229</v>
      </c>
      <c r="H142" s="118" t="str">
        <f t="shared" si="18"/>
        <v>1508</v>
      </c>
      <c r="I142" s="118" t="s">
        <v>251</v>
      </c>
      <c r="J142" s="118" t="str">
        <f t="shared" si="15"/>
        <v>기계</v>
      </c>
      <c r="K142" s="118" t="str">
        <f t="shared" si="16"/>
        <v>조선</v>
      </c>
      <c r="L142" s="118" t="str">
        <f t="shared" si="17"/>
        <v>시운전</v>
      </c>
    </row>
    <row r="143" spans="1:12" ht="15" customHeight="1">
      <c r="A143" s="118" t="s">
        <v>252</v>
      </c>
      <c r="B143" s="307" t="s">
        <v>3199</v>
      </c>
      <c r="C143" s="307" t="s">
        <v>3224</v>
      </c>
      <c r="D143" s="307" t="s">
        <v>3231</v>
      </c>
      <c r="E143" s="309">
        <v>6530</v>
      </c>
      <c r="F143" s="308"/>
      <c r="G143" s="118" t="s">
        <v>229</v>
      </c>
      <c r="H143" s="118" t="str">
        <f t="shared" si="18"/>
        <v>1508</v>
      </c>
      <c r="I143" s="118" t="s">
        <v>252</v>
      </c>
      <c r="J143" s="118" t="str">
        <f t="shared" si="15"/>
        <v>기계</v>
      </c>
      <c r="K143" s="118" t="str">
        <f t="shared" si="16"/>
        <v>조선</v>
      </c>
      <c r="L143" s="118" t="str">
        <f t="shared" si="17"/>
        <v>선박정비</v>
      </c>
    </row>
    <row r="144" spans="1:12" ht="15" customHeight="1">
      <c r="A144" s="118" t="s">
        <v>253</v>
      </c>
      <c r="B144" s="307" t="s">
        <v>3199</v>
      </c>
      <c r="C144" s="307" t="s">
        <v>3224</v>
      </c>
      <c r="D144" s="307" t="s">
        <v>3232</v>
      </c>
      <c r="E144" s="309">
        <v>6530</v>
      </c>
      <c r="F144" s="308"/>
      <c r="G144" s="118" t="s">
        <v>229</v>
      </c>
      <c r="H144" s="118" t="str">
        <f t="shared" si="18"/>
        <v>1508</v>
      </c>
      <c r="I144" s="118" t="s">
        <v>253</v>
      </c>
      <c r="J144" s="118" t="str">
        <f t="shared" si="15"/>
        <v>기계</v>
      </c>
      <c r="K144" s="118" t="str">
        <f t="shared" si="16"/>
        <v>조선</v>
      </c>
      <c r="L144" s="118" t="str">
        <f t="shared" si="17"/>
        <v>레저선박</v>
      </c>
    </row>
    <row r="145" spans="1:12" ht="15" customHeight="1">
      <c r="A145" s="118" t="s">
        <v>254</v>
      </c>
      <c r="B145" s="307" t="s">
        <v>3199</v>
      </c>
      <c r="C145" s="307" t="s">
        <v>3233</v>
      </c>
      <c r="D145" s="307" t="s">
        <v>3234</v>
      </c>
      <c r="E145" s="309">
        <v>7240</v>
      </c>
      <c r="F145" s="308"/>
      <c r="G145" s="118" t="s">
        <v>229</v>
      </c>
      <c r="H145" s="118" t="str">
        <f t="shared" si="18"/>
        <v>1509</v>
      </c>
      <c r="I145" s="118" t="s">
        <v>254</v>
      </c>
      <c r="J145" s="118" t="str">
        <f t="shared" si="15"/>
        <v>기계</v>
      </c>
      <c r="K145" s="118" t="str">
        <f t="shared" si="16"/>
        <v>항공기제작</v>
      </c>
      <c r="L145" s="118" t="str">
        <f t="shared" si="17"/>
        <v>항공기설계</v>
      </c>
    </row>
    <row r="146" spans="1:12" ht="15" customHeight="1">
      <c r="A146" s="118" t="s">
        <v>255</v>
      </c>
      <c r="B146" s="307" t="s">
        <v>3199</v>
      </c>
      <c r="C146" s="307" t="s">
        <v>3233</v>
      </c>
      <c r="D146" s="307" t="s">
        <v>3235</v>
      </c>
      <c r="E146" s="309">
        <v>7120</v>
      </c>
      <c r="F146" s="308"/>
      <c r="G146" s="118" t="s">
        <v>229</v>
      </c>
      <c r="H146" s="118" t="str">
        <f t="shared" si="18"/>
        <v>1509</v>
      </c>
      <c r="I146" s="118" t="s">
        <v>255</v>
      </c>
      <c r="J146" s="118" t="str">
        <f t="shared" si="15"/>
        <v>기계</v>
      </c>
      <c r="K146" s="118" t="str">
        <f t="shared" si="16"/>
        <v>항공기제작</v>
      </c>
      <c r="L146" s="118" t="str">
        <f t="shared" si="17"/>
        <v>항공기제작</v>
      </c>
    </row>
    <row r="147" spans="1:12" ht="15" customHeight="1">
      <c r="A147" s="118" t="s">
        <v>256</v>
      </c>
      <c r="B147" s="307" t="s">
        <v>3199</v>
      </c>
      <c r="C147" s="307" t="s">
        <v>3233</v>
      </c>
      <c r="D147" s="307" t="s">
        <v>3236</v>
      </c>
      <c r="E147" s="309">
        <v>6560</v>
      </c>
      <c r="F147" s="308"/>
      <c r="G147" s="118" t="s">
        <v>229</v>
      </c>
      <c r="H147" s="118" t="str">
        <f t="shared" si="18"/>
        <v>1509</v>
      </c>
      <c r="I147" s="118" t="s">
        <v>256</v>
      </c>
      <c r="J147" s="118" t="str">
        <f t="shared" si="15"/>
        <v>기계</v>
      </c>
      <c r="K147" s="118" t="str">
        <f t="shared" si="16"/>
        <v>항공기제작</v>
      </c>
      <c r="L147" s="118" t="str">
        <f t="shared" si="17"/>
        <v>항공기정비</v>
      </c>
    </row>
    <row r="148" spans="1:12" ht="15" customHeight="1">
      <c r="A148" s="118" t="s">
        <v>257</v>
      </c>
      <c r="B148" s="307" t="s">
        <v>3199</v>
      </c>
      <c r="C148" s="307" t="s">
        <v>3233</v>
      </c>
      <c r="D148" s="307" t="s">
        <v>3237</v>
      </c>
      <c r="E148" s="309">
        <v>7400</v>
      </c>
      <c r="F148" s="308"/>
      <c r="G148" s="118" t="s">
        <v>229</v>
      </c>
      <c r="H148" s="118" t="str">
        <f t="shared" si="18"/>
        <v>1509</v>
      </c>
      <c r="I148" s="118" t="s">
        <v>257</v>
      </c>
      <c r="J148" s="118" t="str">
        <f t="shared" si="15"/>
        <v>기계</v>
      </c>
      <c r="K148" s="118" t="str">
        <f t="shared" si="16"/>
        <v>항공기제작</v>
      </c>
      <c r="L148" s="118" t="str">
        <f t="shared" si="17"/>
        <v>항공장비관리</v>
      </c>
    </row>
    <row r="149" spans="1:12" ht="15" customHeight="1">
      <c r="A149" s="118" t="s">
        <v>258</v>
      </c>
      <c r="B149" s="307" t="s">
        <v>3199</v>
      </c>
      <c r="C149" s="307" t="s">
        <v>3238</v>
      </c>
      <c r="D149" s="307" t="s">
        <v>3239</v>
      </c>
      <c r="E149" s="309">
        <v>6530</v>
      </c>
      <c r="F149" s="308"/>
      <c r="G149" s="119" t="s">
        <v>229</v>
      </c>
      <c r="H149" s="118" t="str">
        <f t="shared" si="18"/>
        <v>1510</v>
      </c>
      <c r="I149" s="119" t="s">
        <v>258</v>
      </c>
      <c r="J149" s="118" t="str">
        <f t="shared" si="15"/>
        <v>기계</v>
      </c>
      <c r="K149" s="118" t="str">
        <f t="shared" si="16"/>
        <v>금형</v>
      </c>
      <c r="L149" s="118" t="str">
        <f t="shared" si="17"/>
        <v>금형(공통)</v>
      </c>
    </row>
    <row r="150" spans="1:12" ht="15" customHeight="1">
      <c r="A150" s="118" t="s">
        <v>259</v>
      </c>
      <c r="B150" s="307" t="s">
        <v>3199</v>
      </c>
      <c r="C150" s="307" t="s">
        <v>3238</v>
      </c>
      <c r="D150" s="307" t="s">
        <v>3240</v>
      </c>
      <c r="E150" s="309">
        <v>6530</v>
      </c>
      <c r="F150" s="308"/>
      <c r="G150" s="119" t="s">
        <v>229</v>
      </c>
      <c r="H150" s="118" t="str">
        <f t="shared" si="18"/>
        <v>1510</v>
      </c>
      <c r="I150" s="119" t="s">
        <v>259</v>
      </c>
      <c r="J150" s="118" t="str">
        <f t="shared" si="15"/>
        <v>기계</v>
      </c>
      <c r="K150" s="118" t="str">
        <f t="shared" si="16"/>
        <v>금형</v>
      </c>
      <c r="L150" s="118" t="str">
        <f t="shared" si="17"/>
        <v>사출금형</v>
      </c>
    </row>
    <row r="151" spans="1:12" ht="15" customHeight="1">
      <c r="A151" s="118" t="s">
        <v>260</v>
      </c>
      <c r="B151" s="307" t="s">
        <v>3199</v>
      </c>
      <c r="C151" s="307" t="s">
        <v>3238</v>
      </c>
      <c r="D151" s="307" t="s">
        <v>3241</v>
      </c>
      <c r="E151" s="309">
        <v>6530</v>
      </c>
      <c r="F151" s="308"/>
      <c r="G151" s="119" t="s">
        <v>229</v>
      </c>
      <c r="H151" s="118" t="str">
        <f t="shared" si="18"/>
        <v>1510</v>
      </c>
      <c r="I151" s="119" t="s">
        <v>260</v>
      </c>
      <c r="J151" s="118" t="str">
        <f t="shared" si="15"/>
        <v>기계</v>
      </c>
      <c r="K151" s="118" t="str">
        <f t="shared" si="16"/>
        <v>금형</v>
      </c>
      <c r="L151" s="118" t="str">
        <f t="shared" si="17"/>
        <v>프레스금형</v>
      </c>
    </row>
    <row r="152" spans="1:12" ht="15" customHeight="1">
      <c r="A152" s="118" t="s">
        <v>261</v>
      </c>
      <c r="B152" s="307" t="s">
        <v>3199</v>
      </c>
      <c r="C152" s="307" t="s">
        <v>3238</v>
      </c>
      <c r="D152" s="307" t="s">
        <v>3242</v>
      </c>
      <c r="E152" s="309">
        <v>6530</v>
      </c>
      <c r="F152" s="308"/>
      <c r="G152" s="119" t="s">
        <v>229</v>
      </c>
      <c r="H152" s="118" t="str">
        <f t="shared" si="18"/>
        <v>1510</v>
      </c>
      <c r="I152" s="119" t="s">
        <v>261</v>
      </c>
      <c r="J152" s="118" t="str">
        <f t="shared" ref="J152:J183" si="19">MID(B152,4,50)</f>
        <v>기계</v>
      </c>
      <c r="K152" s="118" t="str">
        <f t="shared" ref="K152:K183" si="20">MID(C152,4,50)</f>
        <v>금형</v>
      </c>
      <c r="L152" s="118" t="str">
        <f t="shared" si="17"/>
        <v>다이캐스팅금형</v>
      </c>
    </row>
    <row r="153" spans="1:12" ht="15" customHeight="1">
      <c r="A153" s="118" t="s">
        <v>262</v>
      </c>
      <c r="B153" s="307" t="s">
        <v>3199</v>
      </c>
      <c r="C153" s="307" t="s">
        <v>3243</v>
      </c>
      <c r="D153" s="307" t="s">
        <v>3244</v>
      </c>
      <c r="E153" s="309">
        <v>6530</v>
      </c>
      <c r="F153" s="308"/>
      <c r="G153" s="118" t="s">
        <v>229</v>
      </c>
      <c r="H153" s="118" t="str">
        <f t="shared" si="18"/>
        <v>1511</v>
      </c>
      <c r="I153" s="118" t="s">
        <v>262</v>
      </c>
      <c r="J153" s="118" t="str">
        <f t="shared" si="19"/>
        <v>기계</v>
      </c>
      <c r="K153" s="118" t="str">
        <f t="shared" si="20"/>
        <v>스마트공장(smartfactory)</v>
      </c>
      <c r="L153" s="118" t="str">
        <f t="shared" si="17"/>
        <v>스마트공장(smartfactory)설계</v>
      </c>
    </row>
    <row r="154" spans="1:12" ht="15" customHeight="1">
      <c r="A154" s="118" t="s">
        <v>263</v>
      </c>
      <c r="B154" s="307" t="s">
        <v>3199</v>
      </c>
      <c r="C154" s="307" t="s">
        <v>3243</v>
      </c>
      <c r="D154" s="307" t="s">
        <v>3245</v>
      </c>
      <c r="E154" s="309">
        <v>6530</v>
      </c>
      <c r="F154" s="308"/>
      <c r="G154" s="118" t="s">
        <v>229</v>
      </c>
      <c r="H154" s="118" t="str">
        <f t="shared" si="18"/>
        <v>1511</v>
      </c>
      <c r="I154" s="118" t="s">
        <v>263</v>
      </c>
      <c r="J154" s="118" t="str">
        <f t="shared" si="19"/>
        <v>기계</v>
      </c>
      <c r="K154" s="118" t="str">
        <f t="shared" si="20"/>
        <v>스마트공장(smartfactory)</v>
      </c>
      <c r="L154" s="118" t="str">
        <f t="shared" si="17"/>
        <v>스마트공장(smartfactory)설치</v>
      </c>
    </row>
    <row r="155" spans="1:12" ht="15" customHeight="1">
      <c r="A155" s="118" t="s">
        <v>264</v>
      </c>
      <c r="B155" s="307" t="s">
        <v>3199</v>
      </c>
      <c r="C155" s="307" t="s">
        <v>3243</v>
      </c>
      <c r="D155" s="307" t="s">
        <v>3246</v>
      </c>
      <c r="E155" s="309">
        <v>6530</v>
      </c>
      <c r="F155" s="308"/>
      <c r="G155" s="118" t="s">
        <v>229</v>
      </c>
      <c r="H155" s="118" t="str">
        <f t="shared" si="18"/>
        <v>1511</v>
      </c>
      <c r="I155" s="118" t="s">
        <v>264</v>
      </c>
      <c r="J155" s="118" t="str">
        <f t="shared" si="19"/>
        <v>기계</v>
      </c>
      <c r="K155" s="118" t="str">
        <f t="shared" si="20"/>
        <v>스마트공장(smartfactory)</v>
      </c>
      <c r="L155" s="118" t="str">
        <f t="shared" si="17"/>
        <v>스마트공장(smartfactory)운영관리</v>
      </c>
    </row>
    <row r="156" spans="1:12" ht="15" customHeight="1">
      <c r="A156" s="118" t="s">
        <v>265</v>
      </c>
      <c r="B156" s="307" t="s">
        <v>3247</v>
      </c>
      <c r="C156" s="307" t="s">
        <v>3248</v>
      </c>
      <c r="D156" s="307" t="s">
        <v>3249</v>
      </c>
      <c r="E156" s="309">
        <v>7250</v>
      </c>
      <c r="F156" s="308"/>
      <c r="G156" s="118" t="s">
        <v>266</v>
      </c>
      <c r="H156" s="118" t="str">
        <f t="shared" si="18"/>
        <v>1601</v>
      </c>
      <c r="I156" s="118" t="s">
        <v>265</v>
      </c>
      <c r="J156" s="118" t="str">
        <f t="shared" si="19"/>
        <v>재료</v>
      </c>
      <c r="K156" s="118" t="str">
        <f t="shared" si="20"/>
        <v>금속재료</v>
      </c>
      <c r="L156" s="118" t="str">
        <f t="shared" si="17"/>
        <v>금속엔지니어링</v>
      </c>
    </row>
    <row r="157" spans="1:12" ht="15" customHeight="1">
      <c r="A157" s="118" t="s">
        <v>267</v>
      </c>
      <c r="B157" s="307" t="s">
        <v>3247</v>
      </c>
      <c r="C157" s="307" t="s">
        <v>3248</v>
      </c>
      <c r="D157" s="307" t="s">
        <v>3250</v>
      </c>
      <c r="E157" s="309">
        <v>7250</v>
      </c>
      <c r="F157" s="308"/>
      <c r="G157" s="118" t="s">
        <v>266</v>
      </c>
      <c r="H157" s="118" t="str">
        <f t="shared" si="18"/>
        <v>1601</v>
      </c>
      <c r="I157" s="118" t="s">
        <v>267</v>
      </c>
      <c r="J157" s="118" t="str">
        <f t="shared" si="19"/>
        <v>재료</v>
      </c>
      <c r="K157" s="118" t="str">
        <f t="shared" si="20"/>
        <v>금속재료</v>
      </c>
      <c r="L157" s="118" t="str">
        <f t="shared" si="17"/>
        <v>금속재료제조</v>
      </c>
    </row>
    <row r="158" spans="1:12" ht="15" customHeight="1">
      <c r="A158" s="118" t="s">
        <v>268</v>
      </c>
      <c r="B158" s="307" t="s">
        <v>3247</v>
      </c>
      <c r="C158" s="307" t="s">
        <v>3248</v>
      </c>
      <c r="D158" s="307" t="s">
        <v>3251</v>
      </c>
      <c r="E158" s="309">
        <v>7250</v>
      </c>
      <c r="F158" s="308"/>
      <c r="G158" s="118" t="s">
        <v>266</v>
      </c>
      <c r="H158" s="118" t="str">
        <f t="shared" si="18"/>
        <v>1601</v>
      </c>
      <c r="I158" s="118" t="s">
        <v>268</v>
      </c>
      <c r="J158" s="118" t="str">
        <f t="shared" si="19"/>
        <v>재료</v>
      </c>
      <c r="K158" s="118" t="str">
        <f t="shared" si="20"/>
        <v>금속재료</v>
      </c>
      <c r="L158" s="118" t="str">
        <f t="shared" si="17"/>
        <v>금속가공</v>
      </c>
    </row>
    <row r="159" spans="1:12" ht="15" customHeight="1">
      <c r="A159" s="118" t="s">
        <v>269</v>
      </c>
      <c r="B159" s="307" t="s">
        <v>3247</v>
      </c>
      <c r="C159" s="307" t="s">
        <v>3248</v>
      </c>
      <c r="D159" s="307" t="s">
        <v>3252</v>
      </c>
      <c r="E159" s="309">
        <v>7250</v>
      </c>
      <c r="F159" s="308"/>
      <c r="G159" s="118" t="s">
        <v>266</v>
      </c>
      <c r="H159" s="118" t="str">
        <f t="shared" si="18"/>
        <v>1601</v>
      </c>
      <c r="I159" s="118" t="s">
        <v>269</v>
      </c>
      <c r="J159" s="118" t="str">
        <f t="shared" si="19"/>
        <v>재료</v>
      </c>
      <c r="K159" s="118" t="str">
        <f t="shared" si="20"/>
        <v>금속재료</v>
      </c>
      <c r="L159" s="118" t="str">
        <f t="shared" si="17"/>
        <v>표면처리</v>
      </c>
    </row>
    <row r="160" spans="1:12" ht="15" customHeight="1">
      <c r="A160" s="118" t="s">
        <v>270</v>
      </c>
      <c r="B160" s="307" t="s">
        <v>3247</v>
      </c>
      <c r="C160" s="307" t="s">
        <v>3248</v>
      </c>
      <c r="D160" s="307" t="s">
        <v>3253</v>
      </c>
      <c r="E160" s="309">
        <v>7250</v>
      </c>
      <c r="F160" s="308"/>
      <c r="G160" s="118" t="s">
        <v>266</v>
      </c>
      <c r="H160" s="118" t="str">
        <f t="shared" si="18"/>
        <v>1601</v>
      </c>
      <c r="I160" s="118" t="s">
        <v>270</v>
      </c>
      <c r="J160" s="118" t="str">
        <f t="shared" si="19"/>
        <v>재료</v>
      </c>
      <c r="K160" s="118" t="str">
        <f t="shared" si="20"/>
        <v>금속재료</v>
      </c>
      <c r="L160" s="118" t="str">
        <f t="shared" si="17"/>
        <v>용접</v>
      </c>
    </row>
    <row r="161" spans="1:12" ht="15" customHeight="1">
      <c r="A161" s="118" t="s">
        <v>271</v>
      </c>
      <c r="B161" s="307" t="s">
        <v>3247</v>
      </c>
      <c r="C161" s="307" t="s">
        <v>3248</v>
      </c>
      <c r="D161" s="307" t="s">
        <v>3254</v>
      </c>
      <c r="E161" s="309">
        <v>7250</v>
      </c>
      <c r="F161" s="308"/>
      <c r="G161" s="118" t="s">
        <v>266</v>
      </c>
      <c r="H161" s="118" t="str">
        <f t="shared" si="18"/>
        <v>1601</v>
      </c>
      <c r="I161" s="118" t="s">
        <v>271</v>
      </c>
      <c r="J161" s="118" t="str">
        <f t="shared" si="19"/>
        <v>재료</v>
      </c>
      <c r="K161" s="118" t="str">
        <f t="shared" si="20"/>
        <v>금속재료</v>
      </c>
      <c r="L161" s="118" t="str">
        <f t="shared" si="17"/>
        <v>비철금속재료제조</v>
      </c>
    </row>
    <row r="162" spans="1:12" ht="15" customHeight="1">
      <c r="A162" s="118" t="s">
        <v>272</v>
      </c>
      <c r="B162" s="307" t="s">
        <v>3247</v>
      </c>
      <c r="C162" s="307" t="s">
        <v>3255</v>
      </c>
      <c r="D162" s="307" t="s">
        <v>3256</v>
      </c>
      <c r="E162" s="309">
        <v>7250</v>
      </c>
      <c r="F162" s="308"/>
      <c r="G162" s="118" t="s">
        <v>266</v>
      </c>
      <c r="H162" s="118" t="str">
        <f t="shared" si="18"/>
        <v>1602</v>
      </c>
      <c r="I162" s="118" t="s">
        <v>272</v>
      </c>
      <c r="J162" s="118" t="str">
        <f t="shared" si="19"/>
        <v>재료</v>
      </c>
      <c r="K162" s="118" t="str">
        <f t="shared" si="20"/>
        <v>세라믹재료</v>
      </c>
      <c r="L162" s="118" t="str">
        <f t="shared" si="17"/>
        <v>세라믹재료공통</v>
      </c>
    </row>
    <row r="163" spans="1:12" ht="15" customHeight="1">
      <c r="A163" s="118" t="s">
        <v>273</v>
      </c>
      <c r="B163" s="307" t="s">
        <v>3247</v>
      </c>
      <c r="C163" s="307" t="s">
        <v>3255</v>
      </c>
      <c r="D163" s="307" t="s">
        <v>3257</v>
      </c>
      <c r="E163" s="309">
        <v>7250</v>
      </c>
      <c r="F163" s="308"/>
      <c r="G163" s="118" t="s">
        <v>266</v>
      </c>
      <c r="H163" s="118" t="str">
        <f t="shared" si="18"/>
        <v>1602</v>
      </c>
      <c r="I163" s="118" t="s">
        <v>273</v>
      </c>
      <c r="J163" s="118" t="str">
        <f t="shared" si="19"/>
        <v>재료</v>
      </c>
      <c r="K163" s="118" t="str">
        <f t="shared" si="20"/>
        <v>세라믹재료</v>
      </c>
      <c r="L163" s="118" t="str">
        <f t="shared" si="17"/>
        <v>소성‧소결세라믹제조</v>
      </c>
    </row>
    <row r="164" spans="1:12" ht="15" customHeight="1">
      <c r="A164" s="118" t="s">
        <v>274</v>
      </c>
      <c r="B164" s="307" t="s">
        <v>3247</v>
      </c>
      <c r="C164" s="307" t="s">
        <v>3255</v>
      </c>
      <c r="D164" s="307" t="s">
        <v>3258</v>
      </c>
      <c r="E164" s="309">
        <v>7250</v>
      </c>
      <c r="F164" s="308"/>
      <c r="G164" s="118" t="s">
        <v>266</v>
      </c>
      <c r="H164" s="118" t="str">
        <f t="shared" si="18"/>
        <v>1602</v>
      </c>
      <c r="I164" s="118" t="s">
        <v>274</v>
      </c>
      <c r="J164" s="118" t="str">
        <f t="shared" si="19"/>
        <v>재료</v>
      </c>
      <c r="K164" s="118" t="str">
        <f t="shared" si="20"/>
        <v>세라믹재료</v>
      </c>
      <c r="L164" s="118" t="str">
        <f t="shared" ref="L164:L171" si="21">MID(D164,4,50)</f>
        <v>용융세라믹제조</v>
      </c>
    </row>
    <row r="165" spans="1:12" ht="15" customHeight="1">
      <c r="A165" s="118" t="s">
        <v>275</v>
      </c>
      <c r="B165" s="307" t="s">
        <v>3247</v>
      </c>
      <c r="C165" s="307" t="s">
        <v>3255</v>
      </c>
      <c r="D165" s="307" t="s">
        <v>3259</v>
      </c>
      <c r="E165" s="309">
        <v>7250</v>
      </c>
      <c r="F165" s="308"/>
      <c r="G165" s="118" t="s">
        <v>266</v>
      </c>
      <c r="H165" s="118" t="str">
        <f t="shared" si="18"/>
        <v>1602</v>
      </c>
      <c r="I165" s="118" t="s">
        <v>275</v>
      </c>
      <c r="J165" s="118" t="str">
        <f t="shared" si="19"/>
        <v>재료</v>
      </c>
      <c r="K165" s="118" t="str">
        <f t="shared" si="20"/>
        <v>세라믹재료</v>
      </c>
      <c r="L165" s="118" t="str">
        <f t="shared" si="21"/>
        <v>탄소재료제조</v>
      </c>
    </row>
    <row r="166" spans="1:12" ht="15" customHeight="1">
      <c r="A166" s="118" t="s">
        <v>276</v>
      </c>
      <c r="B166" s="307" t="s">
        <v>3260</v>
      </c>
      <c r="C166" s="307" t="s">
        <v>3261</v>
      </c>
      <c r="D166" s="307" t="s">
        <v>3262</v>
      </c>
      <c r="E166" s="309">
        <v>6620</v>
      </c>
      <c r="F166" s="308"/>
      <c r="G166" s="118" t="s">
        <v>277</v>
      </c>
      <c r="H166" s="118" t="str">
        <f t="shared" si="18"/>
        <v>1701</v>
      </c>
      <c r="I166" s="118" t="s">
        <v>276</v>
      </c>
      <c r="J166" s="118" t="str">
        <f t="shared" si="19"/>
        <v>화학·바이오</v>
      </c>
      <c r="K166" s="118" t="str">
        <f t="shared" si="20"/>
        <v>화학‧바이오공통</v>
      </c>
      <c r="L166" s="118" t="str">
        <f t="shared" si="21"/>
        <v>화학물질‧품질관리</v>
      </c>
    </row>
    <row r="167" spans="1:12" ht="15" customHeight="1">
      <c r="A167" s="118" t="s">
        <v>278</v>
      </c>
      <c r="B167" s="307" t="s">
        <v>3260</v>
      </c>
      <c r="C167" s="307" t="s">
        <v>3261</v>
      </c>
      <c r="D167" s="307" t="s">
        <v>3263</v>
      </c>
      <c r="E167" s="309">
        <v>6620</v>
      </c>
      <c r="F167" s="308"/>
      <c r="G167" s="118" t="s">
        <v>277</v>
      </c>
      <c r="H167" s="118" t="str">
        <f t="shared" si="18"/>
        <v>1701</v>
      </c>
      <c r="I167" s="118" t="s">
        <v>278</v>
      </c>
      <c r="J167" s="118" t="str">
        <f t="shared" si="19"/>
        <v>화학·바이오</v>
      </c>
      <c r="K167" s="118" t="str">
        <f t="shared" si="20"/>
        <v>화학‧바이오공통</v>
      </c>
      <c r="L167" s="118" t="str">
        <f t="shared" si="21"/>
        <v>화학공정관리</v>
      </c>
    </row>
    <row r="168" spans="1:12" ht="15" customHeight="1">
      <c r="A168" s="118" t="s">
        <v>279</v>
      </c>
      <c r="B168" s="307" t="s">
        <v>3260</v>
      </c>
      <c r="C168" s="307" t="s">
        <v>3261</v>
      </c>
      <c r="D168" s="307" t="s">
        <v>3264</v>
      </c>
      <c r="E168" s="309">
        <v>6620</v>
      </c>
      <c r="F168" s="308"/>
      <c r="G168" s="118" t="s">
        <v>277</v>
      </c>
      <c r="H168" s="118" t="str">
        <f t="shared" si="18"/>
        <v>1701</v>
      </c>
      <c r="I168" s="118" t="s">
        <v>279</v>
      </c>
      <c r="J168" s="118" t="str">
        <f t="shared" si="19"/>
        <v>화학·바이오</v>
      </c>
      <c r="K168" s="118" t="str">
        <f t="shared" si="20"/>
        <v>화학‧바이오공통</v>
      </c>
      <c r="L168" s="118" t="str">
        <f t="shared" si="21"/>
        <v>화학제품연구개발</v>
      </c>
    </row>
    <row r="169" spans="1:12" ht="15" customHeight="1">
      <c r="A169" s="118" t="s">
        <v>280</v>
      </c>
      <c r="B169" s="307" t="s">
        <v>3260</v>
      </c>
      <c r="C169" s="307" t="s">
        <v>3265</v>
      </c>
      <c r="D169" s="307" t="s">
        <v>3266</v>
      </c>
      <c r="E169" s="309">
        <v>6620</v>
      </c>
      <c r="F169" s="308"/>
      <c r="G169" s="118" t="s">
        <v>277</v>
      </c>
      <c r="H169" s="118" t="str">
        <f t="shared" si="18"/>
        <v>1702</v>
      </c>
      <c r="I169" s="118" t="s">
        <v>280</v>
      </c>
      <c r="J169" s="118" t="str">
        <f t="shared" si="19"/>
        <v>화학·바이오</v>
      </c>
      <c r="K169" s="118" t="str">
        <f t="shared" si="20"/>
        <v>석유‧기초화학물</v>
      </c>
      <c r="L169" s="118" t="str">
        <f t="shared" si="21"/>
        <v>석유화학공통</v>
      </c>
    </row>
    <row r="170" spans="1:12" ht="15" customHeight="1">
      <c r="A170" s="118" t="s">
        <v>281</v>
      </c>
      <c r="B170" s="307" t="s">
        <v>3260</v>
      </c>
      <c r="C170" s="307" t="s">
        <v>3265</v>
      </c>
      <c r="D170" s="307" t="s">
        <v>3267</v>
      </c>
      <c r="E170" s="309">
        <v>7000</v>
      </c>
      <c r="F170" s="308"/>
      <c r="G170" s="118" t="s">
        <v>277</v>
      </c>
      <c r="H170" s="118" t="str">
        <f t="shared" si="18"/>
        <v>1702</v>
      </c>
      <c r="I170" s="118" t="s">
        <v>281</v>
      </c>
      <c r="J170" s="118" t="str">
        <f t="shared" si="19"/>
        <v>화학·바이오</v>
      </c>
      <c r="K170" s="118" t="str">
        <f t="shared" si="20"/>
        <v>석유‧기초화학물</v>
      </c>
      <c r="L170" s="118" t="str">
        <f t="shared" si="21"/>
        <v>석유천연가스</v>
      </c>
    </row>
    <row r="171" spans="1:12" ht="15" customHeight="1">
      <c r="A171" s="118" t="s">
        <v>282</v>
      </c>
      <c r="B171" s="307" t="s">
        <v>3260</v>
      </c>
      <c r="C171" s="307" t="s">
        <v>3265</v>
      </c>
      <c r="D171" s="307" t="s">
        <v>3268</v>
      </c>
      <c r="E171" s="309">
        <v>6620</v>
      </c>
      <c r="F171" s="308"/>
      <c r="G171" s="118" t="s">
        <v>277</v>
      </c>
      <c r="H171" s="118" t="str">
        <f t="shared" si="18"/>
        <v>1702</v>
      </c>
      <c r="I171" s="118" t="s">
        <v>282</v>
      </c>
      <c r="J171" s="118" t="str">
        <f t="shared" si="19"/>
        <v>화학·바이오</v>
      </c>
      <c r="K171" s="118" t="str">
        <f t="shared" si="20"/>
        <v>석유‧기초화학물</v>
      </c>
      <c r="L171" s="118" t="str">
        <f t="shared" si="21"/>
        <v>기초유기화학물</v>
      </c>
    </row>
    <row r="172" spans="1:12" ht="15" customHeight="1">
      <c r="A172" s="118" t="s">
        <v>283</v>
      </c>
      <c r="B172" s="307" t="s">
        <v>3260</v>
      </c>
      <c r="C172" s="307" t="s">
        <v>3265</v>
      </c>
      <c r="D172" s="307" t="s">
        <v>3269</v>
      </c>
      <c r="E172" s="309">
        <v>6620</v>
      </c>
      <c r="F172" s="308"/>
      <c r="G172" s="118" t="s">
        <v>277</v>
      </c>
      <c r="H172" s="118" t="str">
        <f t="shared" si="18"/>
        <v>1702</v>
      </c>
      <c r="I172" s="118" t="s">
        <v>283</v>
      </c>
      <c r="J172" s="118" t="str">
        <f t="shared" si="19"/>
        <v>화학·바이오</v>
      </c>
      <c r="K172" s="118" t="str">
        <f t="shared" si="20"/>
        <v>석유‧기초화학물</v>
      </c>
      <c r="L172" s="118" t="s">
        <v>284</v>
      </c>
    </row>
    <row r="173" spans="1:12" ht="15" customHeight="1">
      <c r="A173" s="118" t="s">
        <v>285</v>
      </c>
      <c r="B173" s="307" t="s">
        <v>3260</v>
      </c>
      <c r="C173" s="307" t="s">
        <v>3270</v>
      </c>
      <c r="D173" s="307" t="s">
        <v>3271</v>
      </c>
      <c r="E173" s="309">
        <v>6620</v>
      </c>
      <c r="F173" s="308"/>
      <c r="G173" s="118" t="s">
        <v>277</v>
      </c>
      <c r="H173" s="118" t="str">
        <f t="shared" si="18"/>
        <v>1703</v>
      </c>
      <c r="I173" s="118" t="s">
        <v>285</v>
      </c>
      <c r="J173" s="118" t="str">
        <f t="shared" si="19"/>
        <v>화학·바이오</v>
      </c>
      <c r="K173" s="118" t="str">
        <f t="shared" si="20"/>
        <v>정밀화학</v>
      </c>
      <c r="L173" s="118" t="str">
        <f t="shared" ref="L173:L204" si="22">MID(D173,4,50)</f>
        <v>정밀화학공통</v>
      </c>
    </row>
    <row r="174" spans="1:12" ht="15" customHeight="1">
      <c r="A174" s="118" t="s">
        <v>286</v>
      </c>
      <c r="B174" s="307" t="s">
        <v>3260</v>
      </c>
      <c r="C174" s="307" t="s">
        <v>3270</v>
      </c>
      <c r="D174" s="307" t="s">
        <v>3272</v>
      </c>
      <c r="E174" s="309">
        <v>6760</v>
      </c>
      <c r="F174" s="308"/>
      <c r="G174" s="118" t="s">
        <v>277</v>
      </c>
      <c r="H174" s="118" t="str">
        <f t="shared" si="18"/>
        <v>1703</v>
      </c>
      <c r="I174" s="118" t="s">
        <v>286</v>
      </c>
      <c r="J174" s="118" t="str">
        <f t="shared" si="19"/>
        <v>화학·바이오</v>
      </c>
      <c r="K174" s="118" t="str">
        <f t="shared" si="20"/>
        <v>정밀화학</v>
      </c>
      <c r="L174" s="118" t="str">
        <f t="shared" si="22"/>
        <v>비료농약</v>
      </c>
    </row>
    <row r="175" spans="1:12" ht="15" customHeight="1">
      <c r="A175" s="118" t="s">
        <v>287</v>
      </c>
      <c r="B175" s="307" t="s">
        <v>3260</v>
      </c>
      <c r="C175" s="307" t="s">
        <v>3270</v>
      </c>
      <c r="D175" s="307" t="s">
        <v>3273</v>
      </c>
      <c r="E175" s="309">
        <v>7000</v>
      </c>
      <c r="F175" s="308"/>
      <c r="G175" s="118" t="s">
        <v>277</v>
      </c>
      <c r="H175" s="118" t="str">
        <f t="shared" si="18"/>
        <v>1703</v>
      </c>
      <c r="I175" s="118" t="s">
        <v>287</v>
      </c>
      <c r="J175" s="118" t="str">
        <f t="shared" si="19"/>
        <v>화학·바이오</v>
      </c>
      <c r="K175" s="118" t="str">
        <f t="shared" si="20"/>
        <v>정밀화학</v>
      </c>
      <c r="L175" s="118" t="str">
        <f t="shared" si="22"/>
        <v>기능성정밀화학</v>
      </c>
    </row>
    <row r="176" spans="1:12" ht="15" customHeight="1">
      <c r="A176" s="118" t="s">
        <v>288</v>
      </c>
      <c r="B176" s="307" t="s">
        <v>3260</v>
      </c>
      <c r="C176" s="307" t="s">
        <v>3270</v>
      </c>
      <c r="D176" s="307" t="s">
        <v>3274</v>
      </c>
      <c r="E176" s="309">
        <v>6620</v>
      </c>
      <c r="F176" s="308"/>
      <c r="G176" s="118" t="s">
        <v>277</v>
      </c>
      <c r="H176" s="118" t="str">
        <f t="shared" si="18"/>
        <v>1703</v>
      </c>
      <c r="I176" s="118" t="s">
        <v>288</v>
      </c>
      <c r="J176" s="118" t="str">
        <f t="shared" si="19"/>
        <v>화학·바이오</v>
      </c>
      <c r="K176" s="118" t="str">
        <f t="shared" si="20"/>
        <v>정밀화학</v>
      </c>
      <c r="L176" s="118" t="str">
        <f t="shared" si="22"/>
        <v>의약품</v>
      </c>
    </row>
    <row r="177" spans="1:12" ht="15" customHeight="1">
      <c r="A177" s="118" t="s">
        <v>289</v>
      </c>
      <c r="B177" s="307" t="s">
        <v>3260</v>
      </c>
      <c r="C177" s="307" t="s">
        <v>3270</v>
      </c>
      <c r="D177" s="307" t="s">
        <v>3275</v>
      </c>
      <c r="E177" s="309">
        <v>6620</v>
      </c>
      <c r="F177" s="308"/>
      <c r="G177" s="118" t="s">
        <v>277</v>
      </c>
      <c r="H177" s="118" t="str">
        <f t="shared" si="18"/>
        <v>1703</v>
      </c>
      <c r="I177" s="118" t="s">
        <v>289</v>
      </c>
      <c r="J177" s="118" t="str">
        <f t="shared" si="19"/>
        <v>화학·바이오</v>
      </c>
      <c r="K177" s="118" t="str">
        <f t="shared" si="20"/>
        <v>정밀화학</v>
      </c>
      <c r="L177" s="118" t="str">
        <f t="shared" si="22"/>
        <v>화장품</v>
      </c>
    </row>
    <row r="178" spans="1:12" ht="15" customHeight="1">
      <c r="A178" s="118" t="s">
        <v>290</v>
      </c>
      <c r="B178" s="307" t="s">
        <v>3260</v>
      </c>
      <c r="C178" s="307" t="s">
        <v>3276</v>
      </c>
      <c r="D178" s="307" t="s">
        <v>3277</v>
      </c>
      <c r="E178" s="309">
        <v>7000</v>
      </c>
      <c r="F178" s="308"/>
      <c r="G178" s="118" t="s">
        <v>277</v>
      </c>
      <c r="H178" s="118" t="str">
        <f t="shared" si="18"/>
        <v>1704</v>
      </c>
      <c r="I178" s="118" t="s">
        <v>290</v>
      </c>
      <c r="J178" s="118" t="str">
        <f t="shared" si="19"/>
        <v>화학·바이오</v>
      </c>
      <c r="K178" s="118" t="str">
        <f t="shared" si="20"/>
        <v>플라스틱,고무</v>
      </c>
      <c r="L178" s="118" t="str">
        <f t="shared" si="22"/>
        <v>플라스틱</v>
      </c>
    </row>
    <row r="179" spans="1:12" ht="15" customHeight="1">
      <c r="A179" s="118" t="s">
        <v>291</v>
      </c>
      <c r="B179" s="307" t="s">
        <v>3260</v>
      </c>
      <c r="C179" s="307" t="s">
        <v>3276</v>
      </c>
      <c r="D179" s="307" t="s">
        <v>3278</v>
      </c>
      <c r="E179" s="309">
        <v>7000</v>
      </c>
      <c r="F179" s="308"/>
      <c r="G179" s="118" t="s">
        <v>277</v>
      </c>
      <c r="H179" s="118" t="str">
        <f t="shared" si="18"/>
        <v>1704</v>
      </c>
      <c r="I179" s="118" t="s">
        <v>291</v>
      </c>
      <c r="J179" s="118" t="str">
        <f t="shared" si="19"/>
        <v>화학·바이오</v>
      </c>
      <c r="K179" s="118" t="str">
        <f t="shared" si="20"/>
        <v>플라스틱,고무</v>
      </c>
      <c r="L179" s="118" t="str">
        <f t="shared" si="22"/>
        <v>고무</v>
      </c>
    </row>
    <row r="180" spans="1:12" ht="15" customHeight="1">
      <c r="A180" s="118" t="s">
        <v>292</v>
      </c>
      <c r="B180" s="307" t="s">
        <v>3260</v>
      </c>
      <c r="C180" s="307" t="s">
        <v>3279</v>
      </c>
      <c r="D180" s="307" t="s">
        <v>3280</v>
      </c>
      <c r="E180" s="309">
        <v>7000</v>
      </c>
      <c r="F180" s="308"/>
      <c r="G180" s="118" t="s">
        <v>277</v>
      </c>
      <c r="H180" s="118" t="str">
        <f t="shared" si="18"/>
        <v>1705</v>
      </c>
      <c r="I180" s="118" t="s">
        <v>292</v>
      </c>
      <c r="J180" s="118" t="str">
        <f t="shared" si="19"/>
        <v>화학·바이오</v>
      </c>
      <c r="K180" s="118" t="str">
        <f t="shared" si="20"/>
        <v>바이오</v>
      </c>
      <c r="L180" s="118" t="str">
        <f t="shared" si="22"/>
        <v>바이오의약</v>
      </c>
    </row>
    <row r="181" spans="1:12" ht="15" customHeight="1">
      <c r="A181" s="118" t="s">
        <v>293</v>
      </c>
      <c r="B181" s="307" t="s">
        <v>3260</v>
      </c>
      <c r="C181" s="307" t="s">
        <v>3279</v>
      </c>
      <c r="D181" s="307" t="s">
        <v>3281</v>
      </c>
      <c r="E181" s="309">
        <v>7000</v>
      </c>
      <c r="F181" s="308"/>
      <c r="G181" s="118" t="s">
        <v>277</v>
      </c>
      <c r="H181" s="118" t="str">
        <f t="shared" si="18"/>
        <v>1705</v>
      </c>
      <c r="I181" s="118" t="s">
        <v>293</v>
      </c>
      <c r="J181" s="118" t="str">
        <f t="shared" si="19"/>
        <v>화학·바이오</v>
      </c>
      <c r="K181" s="118" t="str">
        <f t="shared" si="20"/>
        <v>바이오</v>
      </c>
      <c r="L181" s="118" t="str">
        <f t="shared" si="22"/>
        <v>바이오화학</v>
      </c>
    </row>
    <row r="182" spans="1:12" ht="15" customHeight="1">
      <c r="A182" s="118" t="s">
        <v>294</v>
      </c>
      <c r="B182" s="307" t="s">
        <v>3260</v>
      </c>
      <c r="C182" s="307" t="s">
        <v>3279</v>
      </c>
      <c r="D182" s="307" t="s">
        <v>3282</v>
      </c>
      <c r="E182" s="309">
        <v>6620</v>
      </c>
      <c r="F182" s="308"/>
      <c r="G182" s="118" t="s">
        <v>277</v>
      </c>
      <c r="H182" s="118" t="str">
        <f t="shared" si="18"/>
        <v>1705</v>
      </c>
      <c r="I182" s="118" t="s">
        <v>294</v>
      </c>
      <c r="J182" s="118" t="str">
        <f t="shared" si="19"/>
        <v>화학·바이오</v>
      </c>
      <c r="K182" s="118" t="str">
        <f t="shared" si="20"/>
        <v>바이오</v>
      </c>
      <c r="L182" s="118" t="str">
        <f t="shared" si="22"/>
        <v>바이오기술</v>
      </c>
    </row>
    <row r="183" spans="1:12" ht="15" customHeight="1">
      <c r="A183" s="118" t="s">
        <v>295</v>
      </c>
      <c r="B183" s="307" t="s">
        <v>3283</v>
      </c>
      <c r="C183" s="307" t="s">
        <v>3284</v>
      </c>
      <c r="D183" s="307" t="s">
        <v>3285</v>
      </c>
      <c r="E183" s="309">
        <v>6620</v>
      </c>
      <c r="F183" s="308"/>
      <c r="G183" s="118" t="s">
        <v>296</v>
      </c>
      <c r="H183" s="118" t="str">
        <f t="shared" si="18"/>
        <v>1801</v>
      </c>
      <c r="I183" s="118" t="s">
        <v>295</v>
      </c>
      <c r="J183" s="118" t="str">
        <f t="shared" si="19"/>
        <v>섬유･의복</v>
      </c>
      <c r="K183" s="118" t="str">
        <f t="shared" si="20"/>
        <v>섬유제조</v>
      </c>
      <c r="L183" s="118" t="str">
        <f t="shared" si="22"/>
        <v>섬유생산</v>
      </c>
    </row>
    <row r="184" spans="1:12" ht="15" customHeight="1">
      <c r="A184" s="118" t="s">
        <v>297</v>
      </c>
      <c r="B184" s="307" t="s">
        <v>3283</v>
      </c>
      <c r="C184" s="307" t="s">
        <v>3284</v>
      </c>
      <c r="D184" s="307" t="s">
        <v>3286</v>
      </c>
      <c r="E184" s="309">
        <v>6620</v>
      </c>
      <c r="F184" s="308"/>
      <c r="G184" s="118" t="s">
        <v>296</v>
      </c>
      <c r="H184" s="118" t="str">
        <f t="shared" si="18"/>
        <v>1801</v>
      </c>
      <c r="I184" s="118" t="s">
        <v>297</v>
      </c>
      <c r="J184" s="118" t="str">
        <f t="shared" ref="J184:J215" si="23">MID(B184,4,50)</f>
        <v>섬유･의복</v>
      </c>
      <c r="K184" s="118" t="str">
        <f t="shared" ref="K184:K215" si="24">MID(C184,4,50)</f>
        <v>섬유제조</v>
      </c>
      <c r="L184" s="118" t="str">
        <f t="shared" si="22"/>
        <v>섬유가공</v>
      </c>
    </row>
    <row r="185" spans="1:12" ht="15" customHeight="1">
      <c r="A185" s="118" t="s">
        <v>298</v>
      </c>
      <c r="B185" s="307" t="s">
        <v>3283</v>
      </c>
      <c r="C185" s="307" t="s">
        <v>3284</v>
      </c>
      <c r="D185" s="307" t="s">
        <v>3287</v>
      </c>
      <c r="E185" s="309">
        <v>6620</v>
      </c>
      <c r="F185" s="308"/>
      <c r="G185" s="118" t="s">
        <v>296</v>
      </c>
      <c r="H185" s="118" t="str">
        <f t="shared" si="18"/>
        <v>1801</v>
      </c>
      <c r="I185" s="118" t="s">
        <v>298</v>
      </c>
      <c r="J185" s="118" t="str">
        <f t="shared" si="23"/>
        <v>섬유･의복</v>
      </c>
      <c r="K185" s="118" t="str">
        <f t="shared" si="24"/>
        <v>섬유제조</v>
      </c>
      <c r="L185" s="118" t="str">
        <f t="shared" si="22"/>
        <v>섬유생산관리</v>
      </c>
    </row>
    <row r="186" spans="1:12" ht="15" customHeight="1">
      <c r="A186" s="118" t="s">
        <v>299</v>
      </c>
      <c r="B186" s="307" t="s">
        <v>3283</v>
      </c>
      <c r="C186" s="307" t="s">
        <v>3288</v>
      </c>
      <c r="D186" s="307" t="s">
        <v>3289</v>
      </c>
      <c r="E186" s="309">
        <v>6620</v>
      </c>
      <c r="F186" s="308"/>
      <c r="G186" s="118" t="s">
        <v>296</v>
      </c>
      <c r="H186" s="118" t="str">
        <f t="shared" si="18"/>
        <v>1802</v>
      </c>
      <c r="I186" s="118" t="s">
        <v>299</v>
      </c>
      <c r="J186" s="118" t="str">
        <f t="shared" si="23"/>
        <v>섬유･의복</v>
      </c>
      <c r="K186" s="118" t="str">
        <f t="shared" si="24"/>
        <v>패션</v>
      </c>
      <c r="L186" s="118" t="str">
        <f t="shared" si="22"/>
        <v>패션제품기획</v>
      </c>
    </row>
    <row r="187" spans="1:12" ht="15" customHeight="1">
      <c r="A187" s="118" t="s">
        <v>300</v>
      </c>
      <c r="B187" s="307" t="s">
        <v>3283</v>
      </c>
      <c r="C187" s="307" t="s">
        <v>3288</v>
      </c>
      <c r="D187" s="307" t="s">
        <v>3290</v>
      </c>
      <c r="E187" s="309">
        <v>6620</v>
      </c>
      <c r="F187" s="308"/>
      <c r="G187" s="118" t="s">
        <v>296</v>
      </c>
      <c r="H187" s="118" t="str">
        <f t="shared" si="18"/>
        <v>1802</v>
      </c>
      <c r="I187" s="118" t="s">
        <v>300</v>
      </c>
      <c r="J187" s="118" t="str">
        <f t="shared" si="23"/>
        <v>섬유･의복</v>
      </c>
      <c r="K187" s="118" t="str">
        <f t="shared" si="24"/>
        <v>패션</v>
      </c>
      <c r="L187" s="118" t="str">
        <f t="shared" si="22"/>
        <v>패션제품생산</v>
      </c>
    </row>
    <row r="188" spans="1:12" ht="15" customHeight="1">
      <c r="A188" s="118" t="s">
        <v>301</v>
      </c>
      <c r="B188" s="307" t="s">
        <v>3283</v>
      </c>
      <c r="C188" s="307" t="s">
        <v>3288</v>
      </c>
      <c r="D188" s="307" t="s">
        <v>3291</v>
      </c>
      <c r="E188" s="309">
        <v>6620</v>
      </c>
      <c r="F188" s="308"/>
      <c r="G188" s="118" t="s">
        <v>296</v>
      </c>
      <c r="H188" s="118" t="str">
        <f t="shared" si="18"/>
        <v>1802</v>
      </c>
      <c r="I188" s="118" t="s">
        <v>301</v>
      </c>
      <c r="J188" s="118" t="str">
        <f t="shared" si="23"/>
        <v>섬유･의복</v>
      </c>
      <c r="K188" s="118" t="str">
        <f t="shared" si="24"/>
        <v>패션</v>
      </c>
      <c r="L188" s="118" t="str">
        <f t="shared" si="22"/>
        <v>패션제품유통</v>
      </c>
    </row>
    <row r="189" spans="1:12" ht="15" customHeight="1">
      <c r="A189" s="118" t="s">
        <v>302</v>
      </c>
      <c r="B189" s="307" t="s">
        <v>3283</v>
      </c>
      <c r="C189" s="307" t="s">
        <v>3288</v>
      </c>
      <c r="D189" s="307" t="s">
        <v>3292</v>
      </c>
      <c r="E189" s="309">
        <v>7820</v>
      </c>
      <c r="F189" s="308"/>
      <c r="G189" s="118" t="s">
        <v>296</v>
      </c>
      <c r="H189" s="118" t="str">
        <f t="shared" si="18"/>
        <v>1802</v>
      </c>
      <c r="I189" s="118" t="s">
        <v>302</v>
      </c>
      <c r="J189" s="118" t="str">
        <f t="shared" si="23"/>
        <v>섬유･의복</v>
      </c>
      <c r="K189" s="118" t="str">
        <f t="shared" si="24"/>
        <v>패션</v>
      </c>
      <c r="L189" s="118" t="str">
        <f t="shared" si="22"/>
        <v>신발개발･생산</v>
      </c>
    </row>
    <row r="190" spans="1:12" ht="15" customHeight="1">
      <c r="A190" s="118" t="s">
        <v>303</v>
      </c>
      <c r="B190" s="307" t="s">
        <v>3283</v>
      </c>
      <c r="C190" s="307" t="s">
        <v>3293</v>
      </c>
      <c r="D190" s="307" t="s">
        <v>3294</v>
      </c>
      <c r="E190" s="309">
        <v>6620</v>
      </c>
      <c r="F190" s="308"/>
      <c r="G190" s="118" t="s">
        <v>296</v>
      </c>
      <c r="H190" s="118" t="str">
        <f t="shared" si="18"/>
        <v>1803</v>
      </c>
      <c r="I190" s="118" t="s">
        <v>303</v>
      </c>
      <c r="J190" s="118" t="str">
        <f t="shared" si="23"/>
        <v>섬유･의복</v>
      </c>
      <c r="K190" s="118" t="str">
        <f t="shared" si="24"/>
        <v>의복관리</v>
      </c>
      <c r="L190" s="118" t="str">
        <f t="shared" si="22"/>
        <v>세탁·수선</v>
      </c>
    </row>
    <row r="191" spans="1:12" ht="15" customHeight="1">
      <c r="A191" s="118" t="s">
        <v>304</v>
      </c>
      <c r="B191" s="307" t="s">
        <v>3295</v>
      </c>
      <c r="C191" s="307" t="s">
        <v>3296</v>
      </c>
      <c r="D191" s="307" t="s">
        <v>3297</v>
      </c>
      <c r="E191" s="309">
        <v>9000</v>
      </c>
      <c r="F191" s="308"/>
      <c r="G191" s="118" t="s">
        <v>305</v>
      </c>
      <c r="H191" s="118" t="str">
        <f t="shared" si="18"/>
        <v>1901</v>
      </c>
      <c r="I191" s="118" t="s">
        <v>304</v>
      </c>
      <c r="J191" s="118" t="str">
        <f t="shared" si="23"/>
        <v>전기･전자</v>
      </c>
      <c r="K191" s="118" t="str">
        <f t="shared" si="24"/>
        <v>전기</v>
      </c>
      <c r="L191" s="118" t="str">
        <f t="shared" si="22"/>
        <v>발전설비설계</v>
      </c>
    </row>
    <row r="192" spans="1:12" ht="15" customHeight="1">
      <c r="A192" s="118" t="s">
        <v>306</v>
      </c>
      <c r="B192" s="307" t="s">
        <v>3295</v>
      </c>
      <c r="C192" s="307" t="s">
        <v>3296</v>
      </c>
      <c r="D192" s="307" t="s">
        <v>3298</v>
      </c>
      <c r="E192" s="309">
        <v>6850</v>
      </c>
      <c r="F192" s="308"/>
      <c r="G192" s="118" t="s">
        <v>305</v>
      </c>
      <c r="H192" s="118" t="str">
        <f t="shared" si="18"/>
        <v>1901</v>
      </c>
      <c r="I192" s="118" t="s">
        <v>306</v>
      </c>
      <c r="J192" s="118" t="str">
        <f t="shared" si="23"/>
        <v>전기･전자</v>
      </c>
      <c r="K192" s="118" t="str">
        <f t="shared" si="24"/>
        <v>전기</v>
      </c>
      <c r="L192" s="118" t="str">
        <f t="shared" si="22"/>
        <v>발전설비운영</v>
      </c>
    </row>
    <row r="193" spans="1:12" ht="15" customHeight="1">
      <c r="A193" s="118" t="s">
        <v>307</v>
      </c>
      <c r="B193" s="307" t="s">
        <v>3295</v>
      </c>
      <c r="C193" s="307" t="s">
        <v>3296</v>
      </c>
      <c r="D193" s="307" t="s">
        <v>3299</v>
      </c>
      <c r="E193" s="309">
        <v>8970</v>
      </c>
      <c r="F193" s="308"/>
      <c r="G193" s="118" t="s">
        <v>305</v>
      </c>
      <c r="H193" s="118" t="str">
        <f t="shared" si="18"/>
        <v>1901</v>
      </c>
      <c r="I193" s="118" t="s">
        <v>307</v>
      </c>
      <c r="J193" s="118" t="str">
        <f t="shared" si="23"/>
        <v>전기･전자</v>
      </c>
      <c r="K193" s="118" t="str">
        <f t="shared" si="24"/>
        <v>전기</v>
      </c>
      <c r="L193" s="118" t="str">
        <f t="shared" si="22"/>
        <v>송배전설비</v>
      </c>
    </row>
    <row r="194" spans="1:12" ht="15" customHeight="1">
      <c r="A194" s="118" t="s">
        <v>308</v>
      </c>
      <c r="B194" s="307" t="s">
        <v>3295</v>
      </c>
      <c r="C194" s="307" t="s">
        <v>3296</v>
      </c>
      <c r="D194" s="307" t="s">
        <v>3300</v>
      </c>
      <c r="E194" s="309">
        <v>6850</v>
      </c>
      <c r="F194" s="308"/>
      <c r="G194" s="118" t="s">
        <v>305</v>
      </c>
      <c r="H194" s="118" t="str">
        <f t="shared" si="18"/>
        <v>1901</v>
      </c>
      <c r="I194" s="118" t="s">
        <v>308</v>
      </c>
      <c r="J194" s="118" t="str">
        <f t="shared" si="23"/>
        <v>전기･전자</v>
      </c>
      <c r="K194" s="118" t="str">
        <f t="shared" si="24"/>
        <v>전기</v>
      </c>
      <c r="L194" s="118" t="str">
        <f t="shared" si="22"/>
        <v>지능형전력망설비</v>
      </c>
    </row>
    <row r="195" spans="1:12" ht="15" customHeight="1">
      <c r="A195" s="118" t="s">
        <v>309</v>
      </c>
      <c r="B195" s="307" t="s">
        <v>3295</v>
      </c>
      <c r="C195" s="307" t="s">
        <v>3296</v>
      </c>
      <c r="D195" s="307" t="s">
        <v>3301</v>
      </c>
      <c r="E195" s="309">
        <v>6850</v>
      </c>
      <c r="F195" s="308"/>
      <c r="G195" s="118" t="s">
        <v>305</v>
      </c>
      <c r="H195" s="118" t="str">
        <f t="shared" si="18"/>
        <v>1901</v>
      </c>
      <c r="I195" s="118" t="s">
        <v>309</v>
      </c>
      <c r="J195" s="118" t="str">
        <f t="shared" si="23"/>
        <v>전기･전자</v>
      </c>
      <c r="K195" s="118" t="str">
        <f t="shared" si="24"/>
        <v>전기</v>
      </c>
      <c r="L195" s="118" t="str">
        <f t="shared" si="22"/>
        <v>전기기기제작</v>
      </c>
    </row>
    <row r="196" spans="1:12" ht="15" customHeight="1">
      <c r="A196" s="118" t="s">
        <v>310</v>
      </c>
      <c r="B196" s="307" t="s">
        <v>3295</v>
      </c>
      <c r="C196" s="307" t="s">
        <v>3296</v>
      </c>
      <c r="D196" s="307" t="s">
        <v>3302</v>
      </c>
      <c r="E196" s="309">
        <v>6850</v>
      </c>
      <c r="F196" s="308"/>
      <c r="G196" s="118" t="s">
        <v>305</v>
      </c>
      <c r="H196" s="118" t="str">
        <f t="shared" si="18"/>
        <v>1901</v>
      </c>
      <c r="I196" s="118" t="s">
        <v>310</v>
      </c>
      <c r="J196" s="118" t="str">
        <f t="shared" si="23"/>
        <v>전기･전자</v>
      </c>
      <c r="K196" s="118" t="str">
        <f t="shared" si="24"/>
        <v>전기</v>
      </c>
      <c r="L196" s="118" t="str">
        <f t="shared" si="22"/>
        <v>전기설비설계･감리</v>
      </c>
    </row>
    <row r="197" spans="1:12" ht="15" customHeight="1">
      <c r="A197" s="118" t="s">
        <v>311</v>
      </c>
      <c r="B197" s="307" t="s">
        <v>3295</v>
      </c>
      <c r="C197" s="307" t="s">
        <v>3296</v>
      </c>
      <c r="D197" s="307" t="s">
        <v>3303</v>
      </c>
      <c r="E197" s="309">
        <v>6850</v>
      </c>
      <c r="F197" s="308"/>
      <c r="G197" s="118" t="s">
        <v>305</v>
      </c>
      <c r="H197" s="118" t="str">
        <f t="shared" si="18"/>
        <v>1901</v>
      </c>
      <c r="I197" s="118" t="s">
        <v>311</v>
      </c>
      <c r="J197" s="118" t="str">
        <f t="shared" si="23"/>
        <v>전기･전자</v>
      </c>
      <c r="K197" s="118" t="str">
        <f t="shared" si="24"/>
        <v>전기</v>
      </c>
      <c r="L197" s="118" t="str">
        <f t="shared" si="22"/>
        <v>전기공사</v>
      </c>
    </row>
    <row r="198" spans="1:12" ht="15" customHeight="1">
      <c r="A198" s="118" t="s">
        <v>312</v>
      </c>
      <c r="B198" s="307" t="s">
        <v>3295</v>
      </c>
      <c r="C198" s="307" t="s">
        <v>3296</v>
      </c>
      <c r="D198" s="307" t="s">
        <v>3304</v>
      </c>
      <c r="E198" s="309">
        <v>6850</v>
      </c>
      <c r="F198" s="308"/>
      <c r="G198" s="118" t="s">
        <v>305</v>
      </c>
      <c r="H198" s="118" t="str">
        <f t="shared" ref="H198:H262" si="25">LEFT(I198,4)</f>
        <v>1901</v>
      </c>
      <c r="I198" s="118" t="s">
        <v>312</v>
      </c>
      <c r="J198" s="118" t="str">
        <f t="shared" si="23"/>
        <v>전기･전자</v>
      </c>
      <c r="K198" s="118" t="str">
        <f t="shared" si="24"/>
        <v>전기</v>
      </c>
      <c r="L198" s="118" t="str">
        <f t="shared" si="22"/>
        <v>전기자동제어</v>
      </c>
    </row>
    <row r="199" spans="1:12" ht="15" customHeight="1">
      <c r="A199" s="118" t="s">
        <v>313</v>
      </c>
      <c r="B199" s="307" t="s">
        <v>3295</v>
      </c>
      <c r="C199" s="307" t="s">
        <v>3296</v>
      </c>
      <c r="D199" s="307" t="s">
        <v>3305</v>
      </c>
      <c r="E199" s="309">
        <v>6850</v>
      </c>
      <c r="F199" s="308"/>
      <c r="G199" s="118" t="s">
        <v>305</v>
      </c>
      <c r="H199" s="118" t="str">
        <f t="shared" si="25"/>
        <v>1901</v>
      </c>
      <c r="I199" s="118" t="s">
        <v>313</v>
      </c>
      <c r="J199" s="118" t="str">
        <f t="shared" si="23"/>
        <v>전기･전자</v>
      </c>
      <c r="K199" s="118" t="str">
        <f t="shared" si="24"/>
        <v>전기</v>
      </c>
      <c r="L199" s="118" t="str">
        <f t="shared" si="22"/>
        <v>전기철도</v>
      </c>
    </row>
    <row r="200" spans="1:12" ht="15" customHeight="1">
      <c r="A200" s="118" t="s">
        <v>314</v>
      </c>
      <c r="B200" s="307" t="s">
        <v>3295</v>
      </c>
      <c r="C200" s="307" t="s">
        <v>3296</v>
      </c>
      <c r="D200" s="307" t="s">
        <v>3306</v>
      </c>
      <c r="E200" s="309">
        <v>6850</v>
      </c>
      <c r="F200" s="308"/>
      <c r="G200" s="118" t="s">
        <v>305</v>
      </c>
      <c r="H200" s="118" t="str">
        <f t="shared" si="25"/>
        <v>1901</v>
      </c>
      <c r="I200" s="118" t="s">
        <v>314</v>
      </c>
      <c r="J200" s="118" t="str">
        <f t="shared" si="23"/>
        <v>전기･전자</v>
      </c>
      <c r="K200" s="118" t="str">
        <f t="shared" si="24"/>
        <v>전기</v>
      </c>
      <c r="L200" s="118" t="str">
        <f t="shared" si="22"/>
        <v>철도신호제어</v>
      </c>
    </row>
    <row r="201" spans="1:12" ht="15" customHeight="1">
      <c r="A201" s="118" t="s">
        <v>315</v>
      </c>
      <c r="B201" s="307" t="s">
        <v>3295</v>
      </c>
      <c r="C201" s="307" t="s">
        <v>3296</v>
      </c>
      <c r="D201" s="307" t="s">
        <v>3307</v>
      </c>
      <c r="E201" s="309">
        <v>6850</v>
      </c>
      <c r="F201" s="308"/>
      <c r="G201" s="118" t="s">
        <v>305</v>
      </c>
      <c r="H201" s="118" t="str">
        <f t="shared" si="25"/>
        <v>1901</v>
      </c>
      <c r="I201" s="118" t="s">
        <v>315</v>
      </c>
      <c r="J201" s="118" t="str">
        <f t="shared" si="23"/>
        <v>전기･전자</v>
      </c>
      <c r="K201" s="118" t="str">
        <f t="shared" si="24"/>
        <v>전기</v>
      </c>
      <c r="L201" s="118" t="str">
        <f t="shared" si="22"/>
        <v>초임계CO₂발전</v>
      </c>
    </row>
    <row r="202" spans="1:12" ht="15" customHeight="1">
      <c r="A202" s="118" t="s">
        <v>316</v>
      </c>
      <c r="B202" s="307" t="s">
        <v>3295</v>
      </c>
      <c r="C202" s="307" t="s">
        <v>3296</v>
      </c>
      <c r="D202" s="307" t="s">
        <v>3308</v>
      </c>
      <c r="E202" s="309">
        <v>6850</v>
      </c>
      <c r="F202" s="308"/>
      <c r="G202" s="118" t="s">
        <v>305</v>
      </c>
      <c r="H202" s="118" t="str">
        <f t="shared" si="25"/>
        <v>1901</v>
      </c>
      <c r="I202" s="118" t="s">
        <v>316</v>
      </c>
      <c r="J202" s="118" t="str">
        <f t="shared" si="23"/>
        <v>전기･전자</v>
      </c>
      <c r="K202" s="118" t="str">
        <f t="shared" si="24"/>
        <v>전기</v>
      </c>
      <c r="L202" s="118" t="str">
        <f t="shared" si="22"/>
        <v>전기저장장치</v>
      </c>
    </row>
    <row r="203" spans="1:12" ht="15" customHeight="1">
      <c r="A203" s="118" t="s">
        <v>317</v>
      </c>
      <c r="B203" s="307" t="s">
        <v>3295</v>
      </c>
      <c r="C203" s="307" t="s">
        <v>3296</v>
      </c>
      <c r="D203" s="307" t="s">
        <v>3309</v>
      </c>
      <c r="E203" s="309">
        <v>6850</v>
      </c>
      <c r="F203" s="308"/>
      <c r="G203" s="118" t="s">
        <v>305</v>
      </c>
      <c r="H203" s="118" t="str">
        <f t="shared" si="25"/>
        <v>1901</v>
      </c>
      <c r="I203" s="118" t="s">
        <v>317</v>
      </c>
      <c r="J203" s="118" t="str">
        <f t="shared" si="23"/>
        <v>전기･전자</v>
      </c>
      <c r="K203" s="118" t="str">
        <f t="shared" si="24"/>
        <v>전기</v>
      </c>
      <c r="L203" s="118" t="str">
        <f t="shared" si="22"/>
        <v>미래형전기시스템</v>
      </c>
    </row>
    <row r="204" spans="1:12" ht="15" customHeight="1">
      <c r="A204" s="118" t="s">
        <v>318</v>
      </c>
      <c r="B204" s="307" t="s">
        <v>3295</v>
      </c>
      <c r="C204" s="307" t="s">
        <v>3296</v>
      </c>
      <c r="D204" s="307" t="s">
        <v>3310</v>
      </c>
      <c r="E204" s="309">
        <v>6850</v>
      </c>
      <c r="F204" s="308"/>
      <c r="G204" s="118" t="s">
        <v>305</v>
      </c>
      <c r="H204" s="118" t="str">
        <f t="shared" si="25"/>
        <v>1901</v>
      </c>
      <c r="I204" s="118" t="s">
        <v>318</v>
      </c>
      <c r="J204" s="118" t="str">
        <f t="shared" si="23"/>
        <v>전기･전자</v>
      </c>
      <c r="K204" s="118" t="str">
        <f t="shared" si="24"/>
        <v>전기</v>
      </c>
      <c r="L204" s="118" t="str">
        <f t="shared" si="22"/>
        <v>전지</v>
      </c>
    </row>
    <row r="205" spans="1:12" ht="15" customHeight="1">
      <c r="A205" s="118" t="s">
        <v>319</v>
      </c>
      <c r="B205" s="307" t="s">
        <v>3295</v>
      </c>
      <c r="C205" s="307" t="s">
        <v>3311</v>
      </c>
      <c r="D205" s="307" t="s">
        <v>3312</v>
      </c>
      <c r="E205" s="309">
        <v>7550</v>
      </c>
      <c r="F205" s="308"/>
      <c r="G205" s="118" t="s">
        <v>305</v>
      </c>
      <c r="H205" s="118" t="str">
        <f t="shared" si="25"/>
        <v>1902</v>
      </c>
      <c r="I205" s="118" t="s">
        <v>319</v>
      </c>
      <c r="J205" s="118" t="str">
        <f t="shared" si="23"/>
        <v>전기･전자</v>
      </c>
      <c r="K205" s="118" t="str">
        <f t="shared" si="24"/>
        <v>전자기기일반</v>
      </c>
      <c r="L205" s="118" t="str">
        <f t="shared" ref="L205:L236" si="26">MID(D205,4,50)</f>
        <v>전자제품개발기획･생산</v>
      </c>
    </row>
    <row r="206" spans="1:12" ht="15" customHeight="1">
      <c r="A206" s="118" t="s">
        <v>320</v>
      </c>
      <c r="B206" s="307" t="s">
        <v>3295</v>
      </c>
      <c r="C206" s="307" t="s">
        <v>3311</v>
      </c>
      <c r="D206" s="307" t="s">
        <v>3313</v>
      </c>
      <c r="E206" s="309">
        <v>6850</v>
      </c>
      <c r="F206" s="308"/>
      <c r="G206" s="118" t="s">
        <v>305</v>
      </c>
      <c r="H206" s="118" t="str">
        <f t="shared" si="25"/>
        <v>1902</v>
      </c>
      <c r="I206" s="118" t="s">
        <v>320</v>
      </c>
      <c r="J206" s="118" t="str">
        <f t="shared" si="23"/>
        <v>전기･전자</v>
      </c>
      <c r="K206" s="118" t="str">
        <f t="shared" si="24"/>
        <v>전자기기일반</v>
      </c>
      <c r="L206" s="118" t="str">
        <f t="shared" si="26"/>
        <v>전자부품기획･생산</v>
      </c>
    </row>
    <row r="207" spans="1:12" ht="15" customHeight="1">
      <c r="A207" s="118" t="s">
        <v>321</v>
      </c>
      <c r="B207" s="307" t="s">
        <v>3295</v>
      </c>
      <c r="C207" s="307" t="s">
        <v>3311</v>
      </c>
      <c r="D207" s="307" t="s">
        <v>3314</v>
      </c>
      <c r="E207" s="309">
        <v>7300</v>
      </c>
      <c r="F207" s="308"/>
      <c r="G207" s="118" t="s">
        <v>305</v>
      </c>
      <c r="H207" s="118" t="str">
        <f t="shared" si="25"/>
        <v>1902</v>
      </c>
      <c r="I207" s="118" t="s">
        <v>321</v>
      </c>
      <c r="J207" s="118" t="str">
        <f t="shared" si="23"/>
        <v>전기･전자</v>
      </c>
      <c r="K207" s="118" t="str">
        <f t="shared" si="24"/>
        <v>전자기기일반</v>
      </c>
      <c r="L207" s="118" t="str">
        <f t="shared" si="26"/>
        <v>전자제품고객지원</v>
      </c>
    </row>
    <row r="208" spans="1:12" ht="15" customHeight="1">
      <c r="A208" s="118" t="s">
        <v>322</v>
      </c>
      <c r="B208" s="307" t="s">
        <v>3295</v>
      </c>
      <c r="C208" s="307" t="s">
        <v>3315</v>
      </c>
      <c r="D208" s="307" t="s">
        <v>3316</v>
      </c>
      <c r="E208" s="309">
        <v>6850</v>
      </c>
      <c r="F208" s="308"/>
      <c r="G208" s="118" t="s">
        <v>305</v>
      </c>
      <c r="H208" s="118" t="str">
        <f t="shared" si="25"/>
        <v>1903</v>
      </c>
      <c r="I208" s="118" t="s">
        <v>322</v>
      </c>
      <c r="J208" s="118" t="str">
        <f t="shared" si="23"/>
        <v>전기･전자</v>
      </c>
      <c r="K208" s="118" t="str">
        <f t="shared" si="24"/>
        <v>전자기기개발</v>
      </c>
      <c r="L208" s="118" t="str">
        <f t="shared" si="26"/>
        <v>가전기기개발</v>
      </c>
    </row>
    <row r="209" spans="1:12" ht="15" customHeight="1">
      <c r="A209" s="118" t="s">
        <v>323</v>
      </c>
      <c r="B209" s="307" t="s">
        <v>3295</v>
      </c>
      <c r="C209" s="307" t="s">
        <v>3315</v>
      </c>
      <c r="D209" s="307" t="s">
        <v>3317</v>
      </c>
      <c r="E209" s="309">
        <v>6850</v>
      </c>
      <c r="F209" s="308"/>
      <c r="G209" s="118" t="s">
        <v>305</v>
      </c>
      <c r="H209" s="118" t="str">
        <f t="shared" si="25"/>
        <v>1903</v>
      </c>
      <c r="I209" s="118" t="s">
        <v>323</v>
      </c>
      <c r="J209" s="118" t="str">
        <f t="shared" si="23"/>
        <v>전기･전자</v>
      </c>
      <c r="K209" s="118" t="str">
        <f t="shared" si="24"/>
        <v>전자기기개발</v>
      </c>
      <c r="L209" s="118" t="str">
        <f t="shared" si="26"/>
        <v>산업용전자기기개발</v>
      </c>
    </row>
    <row r="210" spans="1:12" ht="15" customHeight="1">
      <c r="A210" s="118" t="s">
        <v>324</v>
      </c>
      <c r="B210" s="307" t="s">
        <v>3295</v>
      </c>
      <c r="C210" s="307" t="s">
        <v>3315</v>
      </c>
      <c r="D210" s="307" t="s">
        <v>3318</v>
      </c>
      <c r="E210" s="309">
        <v>6850</v>
      </c>
      <c r="F210" s="308"/>
      <c r="G210" s="118" t="s">
        <v>305</v>
      </c>
      <c r="H210" s="118" t="str">
        <f t="shared" si="25"/>
        <v>1903</v>
      </c>
      <c r="I210" s="118" t="s">
        <v>324</v>
      </c>
      <c r="J210" s="118" t="str">
        <f t="shared" si="23"/>
        <v>전기･전자</v>
      </c>
      <c r="K210" s="118" t="str">
        <f t="shared" si="24"/>
        <v>전자기기개발</v>
      </c>
      <c r="L210" s="118" t="str">
        <f t="shared" si="26"/>
        <v>정보통신기기개발</v>
      </c>
    </row>
    <row r="211" spans="1:12" ht="15" customHeight="1">
      <c r="A211" s="118" t="s">
        <v>325</v>
      </c>
      <c r="B211" s="307" t="s">
        <v>3295</v>
      </c>
      <c r="C211" s="307" t="s">
        <v>3315</v>
      </c>
      <c r="D211" s="307" t="s">
        <v>3319</v>
      </c>
      <c r="E211" s="309">
        <v>6850</v>
      </c>
      <c r="F211" s="308"/>
      <c r="G211" s="118" t="s">
        <v>305</v>
      </c>
      <c r="H211" s="118" t="str">
        <f t="shared" si="25"/>
        <v>1903</v>
      </c>
      <c r="I211" s="118" t="s">
        <v>325</v>
      </c>
      <c r="J211" s="118" t="str">
        <f t="shared" si="23"/>
        <v>전기･전자</v>
      </c>
      <c r="K211" s="118" t="str">
        <f t="shared" si="24"/>
        <v>전자기기개발</v>
      </c>
      <c r="L211" s="118" t="str">
        <f t="shared" si="26"/>
        <v>전자응용기기개발</v>
      </c>
    </row>
    <row r="212" spans="1:12" ht="15" customHeight="1">
      <c r="A212" s="118" t="s">
        <v>326</v>
      </c>
      <c r="B212" s="307" t="s">
        <v>3295</v>
      </c>
      <c r="C212" s="307" t="s">
        <v>3315</v>
      </c>
      <c r="D212" s="307" t="s">
        <v>3320</v>
      </c>
      <c r="E212" s="309">
        <v>6850</v>
      </c>
      <c r="F212" s="308"/>
      <c r="G212" s="118" t="s">
        <v>305</v>
      </c>
      <c r="H212" s="118" t="str">
        <f t="shared" si="25"/>
        <v>1903</v>
      </c>
      <c r="I212" s="118" t="s">
        <v>326</v>
      </c>
      <c r="J212" s="118" t="str">
        <f t="shared" si="23"/>
        <v>전기･전자</v>
      </c>
      <c r="K212" s="118" t="str">
        <f t="shared" si="24"/>
        <v>전자기기개발</v>
      </c>
      <c r="L212" s="118" t="str">
        <f t="shared" si="26"/>
        <v>전자부품개발</v>
      </c>
    </row>
    <row r="213" spans="1:12" ht="15" customHeight="1">
      <c r="A213" s="118" t="s">
        <v>327</v>
      </c>
      <c r="B213" s="307" t="s">
        <v>3295</v>
      </c>
      <c r="C213" s="307" t="s">
        <v>3315</v>
      </c>
      <c r="D213" s="307" t="s">
        <v>3321</v>
      </c>
      <c r="E213" s="309">
        <v>6850</v>
      </c>
      <c r="F213" s="308"/>
      <c r="G213" s="118" t="s">
        <v>305</v>
      </c>
      <c r="H213" s="118" t="str">
        <f t="shared" si="25"/>
        <v>1903</v>
      </c>
      <c r="I213" s="118" t="s">
        <v>327</v>
      </c>
      <c r="J213" s="118" t="str">
        <f t="shared" si="23"/>
        <v>전기･전자</v>
      </c>
      <c r="K213" s="118" t="str">
        <f t="shared" si="24"/>
        <v>전자기기개발</v>
      </c>
      <c r="L213" s="118" t="str">
        <f t="shared" si="26"/>
        <v>반도체개발</v>
      </c>
    </row>
    <row r="214" spans="1:12" ht="15" customHeight="1">
      <c r="A214" s="118" t="s">
        <v>328</v>
      </c>
      <c r="B214" s="307" t="s">
        <v>3295</v>
      </c>
      <c r="C214" s="307" t="s">
        <v>3315</v>
      </c>
      <c r="D214" s="307" t="s">
        <v>3322</v>
      </c>
      <c r="E214" s="309">
        <v>6850</v>
      </c>
      <c r="F214" s="308"/>
      <c r="G214" s="118" t="s">
        <v>305</v>
      </c>
      <c r="H214" s="118" t="str">
        <f t="shared" si="25"/>
        <v>1903</v>
      </c>
      <c r="I214" s="118" t="s">
        <v>328</v>
      </c>
      <c r="J214" s="118" t="str">
        <f t="shared" si="23"/>
        <v>전기･전자</v>
      </c>
      <c r="K214" s="118" t="str">
        <f t="shared" si="24"/>
        <v>전자기기개발</v>
      </c>
      <c r="L214" s="118" t="str">
        <f t="shared" si="26"/>
        <v>디스플레이개발</v>
      </c>
    </row>
    <row r="215" spans="1:12" ht="15" customHeight="1">
      <c r="A215" s="118" t="s">
        <v>329</v>
      </c>
      <c r="B215" s="307" t="s">
        <v>3295</v>
      </c>
      <c r="C215" s="307" t="s">
        <v>3315</v>
      </c>
      <c r="D215" s="307" t="s">
        <v>3323</v>
      </c>
      <c r="E215" s="309">
        <v>6850</v>
      </c>
      <c r="F215" s="308"/>
      <c r="G215" s="118" t="s">
        <v>305</v>
      </c>
      <c r="H215" s="118" t="str">
        <f t="shared" si="25"/>
        <v>1903</v>
      </c>
      <c r="I215" s="118" t="s">
        <v>329</v>
      </c>
      <c r="J215" s="118" t="str">
        <f t="shared" si="23"/>
        <v>전기･전자</v>
      </c>
      <c r="K215" s="118" t="str">
        <f t="shared" si="24"/>
        <v>전자기기개발</v>
      </c>
      <c r="L215" s="118" t="str">
        <f t="shared" si="26"/>
        <v>로봇개발</v>
      </c>
    </row>
    <row r="216" spans="1:12" ht="15" customHeight="1">
      <c r="A216" s="118" t="s">
        <v>330</v>
      </c>
      <c r="B216" s="307" t="s">
        <v>3295</v>
      </c>
      <c r="C216" s="307" t="s">
        <v>3315</v>
      </c>
      <c r="D216" s="307" t="s">
        <v>3324</v>
      </c>
      <c r="E216" s="309">
        <v>6850</v>
      </c>
      <c r="F216" s="308"/>
      <c r="G216" s="118" t="s">
        <v>305</v>
      </c>
      <c r="H216" s="118" t="str">
        <f t="shared" si="25"/>
        <v>1903</v>
      </c>
      <c r="I216" s="118" t="s">
        <v>330</v>
      </c>
      <c r="J216" s="118" t="str">
        <f t="shared" ref="J216:J236" si="27">MID(B216,4,50)</f>
        <v>전기･전자</v>
      </c>
      <c r="K216" s="118" t="str">
        <f t="shared" ref="K216:K236" si="28">MID(C216,4,50)</f>
        <v>전자기기개발</v>
      </c>
      <c r="L216" s="118" t="str">
        <f t="shared" si="26"/>
        <v>의료장비제조</v>
      </c>
    </row>
    <row r="217" spans="1:12" ht="15" customHeight="1">
      <c r="A217" s="118" t="s">
        <v>331</v>
      </c>
      <c r="B217" s="307" t="s">
        <v>3295</v>
      </c>
      <c r="C217" s="307" t="s">
        <v>3315</v>
      </c>
      <c r="D217" s="307" t="s">
        <v>3325</v>
      </c>
      <c r="E217" s="309">
        <v>6850</v>
      </c>
      <c r="F217" s="308"/>
      <c r="G217" s="118" t="s">
        <v>305</v>
      </c>
      <c r="H217" s="118" t="str">
        <f t="shared" si="25"/>
        <v>1903</v>
      </c>
      <c r="I217" s="118" t="s">
        <v>331</v>
      </c>
      <c r="J217" s="118" t="str">
        <f t="shared" si="27"/>
        <v>전기･전자</v>
      </c>
      <c r="K217" s="118" t="str">
        <f t="shared" si="28"/>
        <v>전자기기개발</v>
      </c>
      <c r="L217" s="118" t="str">
        <f t="shared" si="26"/>
        <v>광기술개발</v>
      </c>
    </row>
    <row r="218" spans="1:12" ht="15" customHeight="1">
      <c r="A218" s="118" t="s">
        <v>332</v>
      </c>
      <c r="B218" s="307" t="s">
        <v>3295</v>
      </c>
      <c r="C218" s="307" t="s">
        <v>3315</v>
      </c>
      <c r="D218" s="307" t="s">
        <v>3326</v>
      </c>
      <c r="E218" s="309">
        <v>6850</v>
      </c>
      <c r="F218" s="308"/>
      <c r="G218" s="118" t="s">
        <v>305</v>
      </c>
      <c r="H218" s="118" t="str">
        <f t="shared" si="25"/>
        <v>1903</v>
      </c>
      <c r="I218" s="118" t="s">
        <v>332</v>
      </c>
      <c r="J218" s="118" t="str">
        <f t="shared" si="27"/>
        <v>전기･전자</v>
      </c>
      <c r="K218" s="118" t="str">
        <f t="shared" si="28"/>
        <v>전자기기개발</v>
      </c>
      <c r="L218" s="118" t="str">
        <f t="shared" si="26"/>
        <v>3D프린터개발</v>
      </c>
    </row>
    <row r="219" spans="1:12" ht="15" customHeight="1">
      <c r="A219" s="118" t="s">
        <v>333</v>
      </c>
      <c r="B219" s="307" t="s">
        <v>3295</v>
      </c>
      <c r="C219" s="307" t="s">
        <v>3315</v>
      </c>
      <c r="D219" s="307" t="s">
        <v>3327</v>
      </c>
      <c r="E219" s="309">
        <v>6850</v>
      </c>
      <c r="F219" s="308"/>
      <c r="G219" s="118" t="s">
        <v>305</v>
      </c>
      <c r="H219" s="118" t="str">
        <f t="shared" si="25"/>
        <v>1903</v>
      </c>
      <c r="I219" s="118" t="s">
        <v>333</v>
      </c>
      <c r="J219" s="118" t="str">
        <f t="shared" si="27"/>
        <v>전기･전자</v>
      </c>
      <c r="K219" s="118" t="str">
        <f t="shared" si="28"/>
        <v>전자기기개발</v>
      </c>
      <c r="L219" s="118" t="str">
        <f t="shared" si="26"/>
        <v>가상훈련시스템개발</v>
      </c>
    </row>
    <row r="220" spans="1:12" ht="15" customHeight="1">
      <c r="A220" s="118" t="s">
        <v>334</v>
      </c>
      <c r="B220" s="307" t="s">
        <v>3295</v>
      </c>
      <c r="C220" s="307" t="s">
        <v>3315</v>
      </c>
      <c r="D220" s="307" t="s">
        <v>3328</v>
      </c>
      <c r="E220" s="309">
        <v>6850</v>
      </c>
      <c r="F220" s="308"/>
      <c r="G220" s="118" t="s">
        <v>305</v>
      </c>
      <c r="H220" s="118" t="str">
        <f t="shared" si="25"/>
        <v>1903</v>
      </c>
      <c r="I220" s="118" t="s">
        <v>334</v>
      </c>
      <c r="J220" s="118" t="str">
        <f t="shared" si="27"/>
        <v>전기･전자</v>
      </c>
      <c r="K220" s="118" t="str">
        <f t="shared" si="28"/>
        <v>전자기기개발</v>
      </c>
      <c r="L220" s="118" t="str">
        <f t="shared" si="26"/>
        <v>착용형스마트기기</v>
      </c>
    </row>
    <row r="221" spans="1:12" ht="15" customHeight="1">
      <c r="A221" s="118" t="s">
        <v>335</v>
      </c>
      <c r="B221" s="307" t="s">
        <v>3295</v>
      </c>
      <c r="C221" s="307" t="s">
        <v>3315</v>
      </c>
      <c r="D221" s="307" t="s">
        <v>3329</v>
      </c>
      <c r="E221" s="309">
        <v>6850</v>
      </c>
      <c r="F221" s="308"/>
      <c r="G221" s="118" t="s">
        <v>305</v>
      </c>
      <c r="H221" s="118" t="str">
        <f t="shared" si="25"/>
        <v>1903</v>
      </c>
      <c r="I221" s="118" t="s">
        <v>335</v>
      </c>
      <c r="J221" s="118" t="str">
        <f t="shared" si="27"/>
        <v>전기･전자</v>
      </c>
      <c r="K221" s="118" t="str">
        <f t="shared" si="28"/>
        <v>전자기기개발</v>
      </c>
      <c r="L221" s="118" t="str">
        <f t="shared" si="26"/>
        <v>플렉시블디스플레이개발</v>
      </c>
    </row>
    <row r="222" spans="1:12" ht="15" customHeight="1">
      <c r="A222" s="118" t="s">
        <v>336</v>
      </c>
      <c r="B222" s="307" t="s">
        <v>3295</v>
      </c>
      <c r="C222" s="307" t="s">
        <v>3315</v>
      </c>
      <c r="D222" s="307" t="s">
        <v>3330</v>
      </c>
      <c r="E222" s="309">
        <v>6850</v>
      </c>
      <c r="F222" s="308"/>
      <c r="G222" s="118" t="s">
        <v>305</v>
      </c>
      <c r="H222" s="118" t="str">
        <f t="shared" si="25"/>
        <v>1903</v>
      </c>
      <c r="I222" s="118" t="s">
        <v>336</v>
      </c>
      <c r="J222" s="118" t="str">
        <f t="shared" si="27"/>
        <v>전기･전자</v>
      </c>
      <c r="K222" s="118" t="str">
        <f t="shared" si="28"/>
        <v>전자기기개발</v>
      </c>
      <c r="L222" s="118" t="str">
        <f t="shared" si="26"/>
        <v>스마트팜개발</v>
      </c>
    </row>
    <row r="223" spans="1:12" ht="15" customHeight="1">
      <c r="A223" s="118" t="s">
        <v>337</v>
      </c>
      <c r="B223" s="307" t="s">
        <v>3295</v>
      </c>
      <c r="C223" s="307" t="s">
        <v>3315</v>
      </c>
      <c r="D223" s="307" t="s">
        <v>3331</v>
      </c>
      <c r="E223" s="309">
        <v>6850</v>
      </c>
      <c r="F223" s="308"/>
      <c r="G223" s="118" t="s">
        <v>305</v>
      </c>
      <c r="H223" s="118" t="str">
        <f t="shared" si="25"/>
        <v>1903</v>
      </c>
      <c r="I223" s="118" t="s">
        <v>337</v>
      </c>
      <c r="J223" s="118" t="str">
        <f t="shared" si="27"/>
        <v>전기･전자</v>
      </c>
      <c r="K223" s="118" t="str">
        <f t="shared" si="28"/>
        <v>전자기기개발</v>
      </c>
      <c r="L223" s="118" t="str">
        <f t="shared" si="26"/>
        <v>OLED개발</v>
      </c>
    </row>
    <row r="224" spans="1:12" ht="15" customHeight="1">
      <c r="A224" s="118" t="s">
        <v>338</v>
      </c>
      <c r="B224" s="307" t="s">
        <v>3295</v>
      </c>
      <c r="C224" s="307" t="s">
        <v>3315</v>
      </c>
      <c r="D224" s="307" t="s">
        <v>3332</v>
      </c>
      <c r="E224" s="309">
        <v>6850</v>
      </c>
      <c r="F224" s="308"/>
      <c r="G224" s="118" t="s">
        <v>305</v>
      </c>
      <c r="H224" s="118" t="str">
        <f t="shared" si="25"/>
        <v>1903</v>
      </c>
      <c r="I224" s="118" t="s">
        <v>338</v>
      </c>
      <c r="J224" s="118" t="str">
        <f t="shared" si="27"/>
        <v>전기･전자</v>
      </c>
      <c r="K224" s="118" t="str">
        <f t="shared" si="28"/>
        <v>전자기기개발</v>
      </c>
      <c r="L224" s="118" t="str">
        <f t="shared" si="26"/>
        <v>커넥티드카개발</v>
      </c>
    </row>
    <row r="225" spans="1:12" ht="15" customHeight="1">
      <c r="A225" s="118" t="s">
        <v>339</v>
      </c>
      <c r="B225" s="307" t="s">
        <v>3295</v>
      </c>
      <c r="C225" s="307" t="s">
        <v>3315</v>
      </c>
      <c r="D225" s="307" t="s">
        <v>3333</v>
      </c>
      <c r="E225" s="309">
        <v>6850</v>
      </c>
      <c r="F225" s="308"/>
      <c r="G225" s="118" t="s">
        <v>305</v>
      </c>
      <c r="H225" s="118" t="str">
        <f t="shared" si="25"/>
        <v>1903</v>
      </c>
      <c r="I225" s="118" t="s">
        <v>339</v>
      </c>
      <c r="J225" s="118" t="str">
        <f t="shared" si="27"/>
        <v>전기･전자</v>
      </c>
      <c r="K225" s="118" t="str">
        <f t="shared" si="28"/>
        <v>전자기기개발</v>
      </c>
      <c r="L225" s="118" t="str">
        <f t="shared" si="26"/>
        <v>자율주행개발</v>
      </c>
    </row>
    <row r="226" spans="1:12" ht="15" customHeight="1">
      <c r="A226" s="118" t="s">
        <v>340</v>
      </c>
      <c r="B226" s="307" t="s">
        <v>3295</v>
      </c>
      <c r="C226" s="307" t="s">
        <v>3315</v>
      </c>
      <c r="D226" s="307" t="s">
        <v>3334</v>
      </c>
      <c r="E226" s="309">
        <v>6850</v>
      </c>
      <c r="F226" s="308"/>
      <c r="G226" s="118" t="s">
        <v>305</v>
      </c>
      <c r="H226" s="118" t="str">
        <f t="shared" si="25"/>
        <v>1903</v>
      </c>
      <c r="I226" s="118" t="s">
        <v>340</v>
      </c>
      <c r="J226" s="118" t="str">
        <f t="shared" si="27"/>
        <v>전기･전자</v>
      </c>
      <c r="K226" s="118" t="str">
        <f t="shared" si="28"/>
        <v>전자기기개발</v>
      </c>
      <c r="L226" s="118" t="str">
        <f t="shared" si="26"/>
        <v>원격시스템개발</v>
      </c>
    </row>
    <row r="227" spans="1:12" ht="15" customHeight="1">
      <c r="A227" s="118" t="s">
        <v>341</v>
      </c>
      <c r="B227" s="307" t="s">
        <v>3335</v>
      </c>
      <c r="C227" s="307" t="s">
        <v>3336</v>
      </c>
      <c r="D227" s="307" t="s">
        <v>3337</v>
      </c>
      <c r="E227" s="309">
        <v>7330</v>
      </c>
      <c r="F227" s="308"/>
      <c r="G227" s="118" t="s">
        <v>342</v>
      </c>
      <c r="H227" s="118" t="str">
        <f t="shared" si="25"/>
        <v>2001</v>
      </c>
      <c r="I227" s="118" t="s">
        <v>341</v>
      </c>
      <c r="J227" s="118" t="str">
        <f t="shared" si="27"/>
        <v>정보통신</v>
      </c>
      <c r="K227" s="118" t="str">
        <f t="shared" si="28"/>
        <v>정보기술</v>
      </c>
      <c r="L227" s="118" t="str">
        <f t="shared" si="26"/>
        <v>정보기술전략･계획</v>
      </c>
    </row>
    <row r="228" spans="1:12" ht="15" customHeight="1">
      <c r="A228" s="118" t="s">
        <v>343</v>
      </c>
      <c r="B228" s="307" t="s">
        <v>3335</v>
      </c>
      <c r="C228" s="307" t="s">
        <v>3336</v>
      </c>
      <c r="D228" s="307" t="s">
        <v>3338</v>
      </c>
      <c r="E228" s="309">
        <v>6620</v>
      </c>
      <c r="F228" s="308"/>
      <c r="G228" s="118" t="s">
        <v>342</v>
      </c>
      <c r="H228" s="118" t="str">
        <f t="shared" si="25"/>
        <v>2001</v>
      </c>
      <c r="I228" s="118" t="s">
        <v>343</v>
      </c>
      <c r="J228" s="118" t="str">
        <f t="shared" si="27"/>
        <v>정보통신</v>
      </c>
      <c r="K228" s="118" t="str">
        <f t="shared" si="28"/>
        <v>정보기술</v>
      </c>
      <c r="L228" s="118" t="str">
        <f t="shared" si="26"/>
        <v>정보기술개발</v>
      </c>
    </row>
    <row r="229" spans="1:12" ht="15" customHeight="1">
      <c r="A229" s="118" t="s">
        <v>344</v>
      </c>
      <c r="B229" s="307" t="s">
        <v>3335</v>
      </c>
      <c r="C229" s="307" t="s">
        <v>3336</v>
      </c>
      <c r="D229" s="307" t="s">
        <v>3339</v>
      </c>
      <c r="E229" s="309">
        <v>6620</v>
      </c>
      <c r="F229" s="308"/>
      <c r="G229" s="118" t="s">
        <v>342</v>
      </c>
      <c r="H229" s="118" t="str">
        <f t="shared" si="25"/>
        <v>2001</v>
      </c>
      <c r="I229" s="118" t="s">
        <v>344</v>
      </c>
      <c r="J229" s="118" t="str">
        <f t="shared" si="27"/>
        <v>정보통신</v>
      </c>
      <c r="K229" s="118" t="str">
        <f t="shared" si="28"/>
        <v>정보기술</v>
      </c>
      <c r="L229" s="118" t="str">
        <f t="shared" si="26"/>
        <v>정보기술운영</v>
      </c>
    </row>
    <row r="230" spans="1:12" ht="15" customHeight="1">
      <c r="A230" s="118" t="s">
        <v>345</v>
      </c>
      <c r="B230" s="307" t="s">
        <v>3335</v>
      </c>
      <c r="C230" s="307" t="s">
        <v>3336</v>
      </c>
      <c r="D230" s="307" t="s">
        <v>3340</v>
      </c>
      <c r="E230" s="309">
        <v>6620</v>
      </c>
      <c r="F230" s="308"/>
      <c r="G230" s="118" t="s">
        <v>342</v>
      </c>
      <c r="H230" s="118" t="str">
        <f t="shared" si="25"/>
        <v>2001</v>
      </c>
      <c r="I230" s="118" t="s">
        <v>345</v>
      </c>
      <c r="J230" s="118" t="str">
        <f t="shared" si="27"/>
        <v>정보통신</v>
      </c>
      <c r="K230" s="118" t="str">
        <f t="shared" si="28"/>
        <v>정보기술</v>
      </c>
      <c r="L230" s="118" t="str">
        <f t="shared" si="26"/>
        <v>정보기술관리</v>
      </c>
    </row>
    <row r="231" spans="1:12" ht="15" customHeight="1">
      <c r="A231" s="118" t="s">
        <v>346</v>
      </c>
      <c r="B231" s="307" t="s">
        <v>3335</v>
      </c>
      <c r="C231" s="307" t="s">
        <v>3336</v>
      </c>
      <c r="D231" s="307" t="s">
        <v>3341</v>
      </c>
      <c r="E231" s="309">
        <v>6620</v>
      </c>
      <c r="F231" s="308"/>
      <c r="G231" s="118" t="s">
        <v>342</v>
      </c>
      <c r="H231" s="118" t="str">
        <f t="shared" si="25"/>
        <v>2001</v>
      </c>
      <c r="I231" s="118" t="s">
        <v>346</v>
      </c>
      <c r="J231" s="118" t="str">
        <f t="shared" si="27"/>
        <v>정보통신</v>
      </c>
      <c r="K231" s="118" t="str">
        <f t="shared" si="28"/>
        <v>정보기술</v>
      </c>
      <c r="L231" s="118" t="str">
        <f t="shared" si="26"/>
        <v>정보기술영업</v>
      </c>
    </row>
    <row r="232" spans="1:12" ht="15" customHeight="1">
      <c r="A232" s="118" t="s">
        <v>347</v>
      </c>
      <c r="B232" s="307" t="s">
        <v>3335</v>
      </c>
      <c r="C232" s="307" t="s">
        <v>3336</v>
      </c>
      <c r="D232" s="307" t="s">
        <v>3342</v>
      </c>
      <c r="E232" s="309">
        <v>6620</v>
      </c>
      <c r="F232" s="308"/>
      <c r="G232" s="118" t="s">
        <v>342</v>
      </c>
      <c r="H232" s="118" t="str">
        <f t="shared" si="25"/>
        <v>2001</v>
      </c>
      <c r="I232" s="118" t="s">
        <v>347</v>
      </c>
      <c r="J232" s="118" t="str">
        <f t="shared" si="27"/>
        <v>정보통신</v>
      </c>
      <c r="K232" s="118" t="str">
        <f t="shared" si="28"/>
        <v>정보기술</v>
      </c>
      <c r="L232" s="118" t="str">
        <f t="shared" si="26"/>
        <v>정보보호</v>
      </c>
    </row>
    <row r="233" spans="1:12" ht="15" customHeight="1">
      <c r="A233" s="118" t="s">
        <v>348</v>
      </c>
      <c r="B233" s="307" t="s">
        <v>3335</v>
      </c>
      <c r="C233" s="307" t="s">
        <v>3336</v>
      </c>
      <c r="D233" s="307" t="s">
        <v>3343</v>
      </c>
      <c r="E233" s="309">
        <v>6620</v>
      </c>
      <c r="F233" s="308"/>
      <c r="G233" s="118" t="s">
        <v>342</v>
      </c>
      <c r="H233" s="118" t="str">
        <f t="shared" si="25"/>
        <v>2001</v>
      </c>
      <c r="I233" s="118" t="s">
        <v>348</v>
      </c>
      <c r="J233" s="118" t="str">
        <f t="shared" si="27"/>
        <v>정보통신</v>
      </c>
      <c r="K233" s="118" t="str">
        <f t="shared" si="28"/>
        <v>정보기술</v>
      </c>
      <c r="L233" s="118" t="str">
        <f t="shared" si="26"/>
        <v>인공지능</v>
      </c>
    </row>
    <row r="234" spans="1:12" ht="15" customHeight="1">
      <c r="A234" s="118" t="s">
        <v>349</v>
      </c>
      <c r="B234" s="307" t="s">
        <v>3335</v>
      </c>
      <c r="C234" s="307" t="s">
        <v>3336</v>
      </c>
      <c r="D234" s="307" t="s">
        <v>3344</v>
      </c>
      <c r="E234" s="309">
        <v>6620</v>
      </c>
      <c r="F234" s="308"/>
      <c r="G234" s="118" t="s">
        <v>342</v>
      </c>
      <c r="H234" s="118" t="str">
        <f t="shared" si="25"/>
        <v>2001</v>
      </c>
      <c r="I234" s="118" t="s">
        <v>349</v>
      </c>
      <c r="J234" s="118" t="str">
        <f t="shared" si="27"/>
        <v>정보통신</v>
      </c>
      <c r="K234" s="118" t="str">
        <f t="shared" si="28"/>
        <v>정보기술</v>
      </c>
      <c r="L234" s="118" t="str">
        <f t="shared" si="26"/>
        <v>블록체인</v>
      </c>
    </row>
    <row r="235" spans="1:12" ht="15" customHeight="1">
      <c r="A235" s="118" t="s">
        <v>350</v>
      </c>
      <c r="B235" s="307" t="s">
        <v>3335</v>
      </c>
      <c r="C235" s="307" t="s">
        <v>3336</v>
      </c>
      <c r="D235" s="307" t="s">
        <v>3345</v>
      </c>
      <c r="E235" s="309">
        <v>6620</v>
      </c>
      <c r="F235" s="308"/>
      <c r="G235" s="118" t="s">
        <v>342</v>
      </c>
      <c r="H235" s="118" t="str">
        <f t="shared" si="25"/>
        <v>2001</v>
      </c>
      <c r="I235" s="118" t="s">
        <v>350</v>
      </c>
      <c r="J235" s="118" t="str">
        <f t="shared" si="27"/>
        <v>정보통신</v>
      </c>
      <c r="K235" s="118" t="str">
        <f t="shared" si="28"/>
        <v>정보기술</v>
      </c>
      <c r="L235" s="118" t="str">
        <f t="shared" si="26"/>
        <v>스마트물류</v>
      </c>
    </row>
    <row r="236" spans="1:12" ht="15" customHeight="1">
      <c r="A236" s="118" t="s">
        <v>351</v>
      </c>
      <c r="B236" s="307" t="s">
        <v>3335</v>
      </c>
      <c r="C236" s="307" t="s">
        <v>3336</v>
      </c>
      <c r="D236" s="307" t="s">
        <v>3346</v>
      </c>
      <c r="E236" s="309">
        <v>6620</v>
      </c>
      <c r="F236" s="308"/>
      <c r="G236" s="118" t="s">
        <v>342</v>
      </c>
      <c r="H236" s="118" t="str">
        <f t="shared" si="25"/>
        <v>2001</v>
      </c>
      <c r="I236" s="118" t="s">
        <v>351</v>
      </c>
      <c r="J236" s="118" t="str">
        <f t="shared" si="27"/>
        <v>정보통신</v>
      </c>
      <c r="K236" s="118" t="str">
        <f t="shared" si="28"/>
        <v>정보기술</v>
      </c>
      <c r="L236" s="118" t="str">
        <f t="shared" si="26"/>
        <v>디지털트윈</v>
      </c>
    </row>
    <row r="237" spans="1:12" s="115" customFormat="1" ht="15" customHeight="1">
      <c r="A237" s="118" t="s">
        <v>3415</v>
      </c>
      <c r="B237" s="307" t="s">
        <v>3335</v>
      </c>
      <c r="C237" s="307" t="s">
        <v>3336</v>
      </c>
      <c r="D237" s="307" t="s">
        <v>3347</v>
      </c>
      <c r="E237" s="309">
        <v>6700</v>
      </c>
      <c r="F237" s="308"/>
      <c r="G237" s="118">
        <v>20</v>
      </c>
      <c r="H237" s="118">
        <v>2001</v>
      </c>
      <c r="I237" s="118">
        <v>200111</v>
      </c>
      <c r="J237" s="118" t="s">
        <v>521</v>
      </c>
      <c r="K237" s="118" t="s">
        <v>522</v>
      </c>
      <c r="L237" s="118" t="str">
        <f t="shared" ref="L237:L268" si="29">MID(D237,4,50)</f>
        <v>개인정보보호</v>
      </c>
    </row>
    <row r="238" spans="1:12" ht="15" customHeight="1">
      <c r="A238" s="118" t="s">
        <v>352</v>
      </c>
      <c r="B238" s="307" t="s">
        <v>3335</v>
      </c>
      <c r="C238" s="307" t="s">
        <v>3348</v>
      </c>
      <c r="D238" s="307" t="s">
        <v>3349</v>
      </c>
      <c r="E238" s="309">
        <v>6620</v>
      </c>
      <c r="F238" s="308"/>
      <c r="G238" s="118" t="s">
        <v>342</v>
      </c>
      <c r="H238" s="118" t="str">
        <f t="shared" si="25"/>
        <v>2002</v>
      </c>
      <c r="I238" s="118" t="s">
        <v>352</v>
      </c>
      <c r="J238" s="118" t="str">
        <f t="shared" ref="J238:J284" si="30">MID(B238,4,50)</f>
        <v>정보통신</v>
      </c>
      <c r="K238" s="118" t="str">
        <f t="shared" ref="K238:K284" si="31">MID(C238,4,50)</f>
        <v>통신기술</v>
      </c>
      <c r="L238" s="118" t="str">
        <f t="shared" si="29"/>
        <v>유선통신구축</v>
      </c>
    </row>
    <row r="239" spans="1:12" ht="15" customHeight="1">
      <c r="A239" s="118" t="s">
        <v>353</v>
      </c>
      <c r="B239" s="307" t="s">
        <v>3335</v>
      </c>
      <c r="C239" s="307" t="s">
        <v>3348</v>
      </c>
      <c r="D239" s="307" t="s">
        <v>3350</v>
      </c>
      <c r="E239" s="309">
        <v>6620</v>
      </c>
      <c r="F239" s="308"/>
      <c r="G239" s="118" t="s">
        <v>342</v>
      </c>
      <c r="H239" s="118" t="str">
        <f t="shared" si="25"/>
        <v>2002</v>
      </c>
      <c r="I239" s="118" t="s">
        <v>353</v>
      </c>
      <c r="J239" s="118" t="str">
        <f t="shared" si="30"/>
        <v>정보통신</v>
      </c>
      <c r="K239" s="118" t="str">
        <f t="shared" si="31"/>
        <v>통신기술</v>
      </c>
      <c r="L239" s="118" t="str">
        <f t="shared" si="29"/>
        <v>무선통신구축</v>
      </c>
    </row>
    <row r="240" spans="1:12" ht="15" customHeight="1">
      <c r="A240" s="118" t="s">
        <v>354</v>
      </c>
      <c r="B240" s="307" t="s">
        <v>3335</v>
      </c>
      <c r="C240" s="307" t="s">
        <v>3348</v>
      </c>
      <c r="D240" s="307" t="s">
        <v>3351</v>
      </c>
      <c r="E240" s="309">
        <v>6620</v>
      </c>
      <c r="F240" s="308"/>
      <c r="G240" s="118" t="s">
        <v>342</v>
      </c>
      <c r="H240" s="118" t="str">
        <f t="shared" si="25"/>
        <v>2002</v>
      </c>
      <c r="I240" s="118" t="s">
        <v>354</v>
      </c>
      <c r="J240" s="118" t="str">
        <f t="shared" si="30"/>
        <v>정보통신</v>
      </c>
      <c r="K240" s="118" t="str">
        <f t="shared" si="31"/>
        <v>통신기술</v>
      </c>
      <c r="L240" s="118" t="str">
        <f t="shared" si="29"/>
        <v>통신서비스</v>
      </c>
    </row>
    <row r="241" spans="1:12" ht="15" customHeight="1">
      <c r="A241" s="118" t="s">
        <v>355</v>
      </c>
      <c r="B241" s="307" t="s">
        <v>3335</v>
      </c>
      <c r="C241" s="307" t="s">
        <v>3348</v>
      </c>
      <c r="D241" s="307" t="s">
        <v>3352</v>
      </c>
      <c r="E241" s="309">
        <v>6620</v>
      </c>
      <c r="F241" s="308"/>
      <c r="G241" s="118" t="s">
        <v>342</v>
      </c>
      <c r="H241" s="118" t="str">
        <f t="shared" si="25"/>
        <v>2002</v>
      </c>
      <c r="I241" s="118" t="s">
        <v>355</v>
      </c>
      <c r="J241" s="118" t="str">
        <f t="shared" si="30"/>
        <v>정보통신</v>
      </c>
      <c r="K241" s="118" t="str">
        <f t="shared" si="31"/>
        <v>통신기술</v>
      </c>
      <c r="L241" s="118" t="str">
        <f t="shared" si="29"/>
        <v>실감형콘텐츠제작</v>
      </c>
    </row>
    <row r="242" spans="1:12" ht="15" customHeight="1">
      <c r="A242" s="118" t="s">
        <v>356</v>
      </c>
      <c r="B242" s="307" t="s">
        <v>3335</v>
      </c>
      <c r="C242" s="307" t="s">
        <v>3353</v>
      </c>
      <c r="D242" s="307" t="s">
        <v>3354</v>
      </c>
      <c r="E242" s="309">
        <v>6620</v>
      </c>
      <c r="F242" s="308"/>
      <c r="G242" s="118" t="s">
        <v>342</v>
      </c>
      <c r="H242" s="118" t="str">
        <f t="shared" si="25"/>
        <v>2003</v>
      </c>
      <c r="I242" s="118" t="s">
        <v>356</v>
      </c>
      <c r="J242" s="118" t="str">
        <f t="shared" si="30"/>
        <v>정보통신</v>
      </c>
      <c r="K242" s="118" t="str">
        <f t="shared" si="31"/>
        <v>방송기술</v>
      </c>
      <c r="L242" s="118" t="str">
        <f t="shared" si="29"/>
        <v>방송제작기술</v>
      </c>
    </row>
    <row r="243" spans="1:12" ht="15" customHeight="1">
      <c r="A243" s="118" t="s">
        <v>357</v>
      </c>
      <c r="B243" s="307" t="s">
        <v>3335</v>
      </c>
      <c r="C243" s="307" t="s">
        <v>3353</v>
      </c>
      <c r="D243" s="307" t="s">
        <v>3355</v>
      </c>
      <c r="E243" s="309">
        <v>9610</v>
      </c>
      <c r="F243" s="308"/>
      <c r="G243" s="118" t="s">
        <v>342</v>
      </c>
      <c r="H243" s="118" t="str">
        <f t="shared" si="25"/>
        <v>2003</v>
      </c>
      <c r="I243" s="118" t="s">
        <v>357</v>
      </c>
      <c r="J243" s="118" t="str">
        <f t="shared" si="30"/>
        <v>정보통신</v>
      </c>
      <c r="K243" s="118" t="str">
        <f t="shared" si="31"/>
        <v>방송기술</v>
      </c>
      <c r="L243" s="118" t="str">
        <f t="shared" si="29"/>
        <v>방송플랫폼기술</v>
      </c>
    </row>
    <row r="244" spans="1:12" ht="15" customHeight="1">
      <c r="A244" s="118" t="s">
        <v>358</v>
      </c>
      <c r="B244" s="307" t="s">
        <v>3335</v>
      </c>
      <c r="C244" s="307" t="s">
        <v>3353</v>
      </c>
      <c r="D244" s="307" t="s">
        <v>3356</v>
      </c>
      <c r="E244" s="309">
        <v>6620</v>
      </c>
      <c r="F244" s="308"/>
      <c r="G244" s="118" t="s">
        <v>342</v>
      </c>
      <c r="H244" s="118" t="str">
        <f t="shared" si="25"/>
        <v>2003</v>
      </c>
      <c r="I244" s="118" t="s">
        <v>358</v>
      </c>
      <c r="J244" s="118" t="str">
        <f t="shared" si="30"/>
        <v>정보통신</v>
      </c>
      <c r="K244" s="118" t="str">
        <f t="shared" si="31"/>
        <v>방송기술</v>
      </c>
      <c r="L244" s="118" t="str">
        <f t="shared" si="29"/>
        <v>방송서비스</v>
      </c>
    </row>
    <row r="245" spans="1:12" ht="15" customHeight="1">
      <c r="A245" s="118" t="s">
        <v>359</v>
      </c>
      <c r="B245" s="307" t="s">
        <v>3357</v>
      </c>
      <c r="C245" s="307" t="s">
        <v>3358</v>
      </c>
      <c r="D245" s="307" t="s">
        <v>3358</v>
      </c>
      <c r="E245" s="309">
        <v>9830</v>
      </c>
      <c r="F245" s="308"/>
      <c r="G245" s="118" t="s">
        <v>360</v>
      </c>
      <c r="H245" s="118" t="str">
        <f t="shared" si="25"/>
        <v>2101</v>
      </c>
      <c r="I245" s="118" t="s">
        <v>359</v>
      </c>
      <c r="J245" s="118" t="str">
        <f t="shared" si="30"/>
        <v>식품가공</v>
      </c>
      <c r="K245" s="118" t="str">
        <f t="shared" si="31"/>
        <v>식품가공</v>
      </c>
      <c r="L245" s="118" t="str">
        <f t="shared" si="29"/>
        <v>식품가공</v>
      </c>
    </row>
    <row r="246" spans="1:12" ht="15" customHeight="1">
      <c r="A246" s="118" t="s">
        <v>361</v>
      </c>
      <c r="B246" s="307" t="s">
        <v>3357</v>
      </c>
      <c r="C246" s="307" t="s">
        <v>3358</v>
      </c>
      <c r="D246" s="307" t="s">
        <v>3359</v>
      </c>
      <c r="E246" s="309">
        <v>7180</v>
      </c>
      <c r="F246" s="308"/>
      <c r="G246" s="118" t="s">
        <v>360</v>
      </c>
      <c r="H246" s="118" t="str">
        <f t="shared" si="25"/>
        <v>2101</v>
      </c>
      <c r="I246" s="118" t="s">
        <v>361</v>
      </c>
      <c r="J246" s="118" t="str">
        <f t="shared" si="30"/>
        <v>식품가공</v>
      </c>
      <c r="K246" s="118" t="str">
        <f t="shared" si="31"/>
        <v>식품가공</v>
      </c>
      <c r="L246" s="118" t="str">
        <f t="shared" si="29"/>
        <v>식품저장</v>
      </c>
    </row>
    <row r="247" spans="1:12" ht="15" customHeight="1">
      <c r="A247" s="118" t="s">
        <v>362</v>
      </c>
      <c r="B247" s="307" t="s">
        <v>3357</v>
      </c>
      <c r="C247" s="307" t="s">
        <v>3358</v>
      </c>
      <c r="D247" s="307" t="s">
        <v>3360</v>
      </c>
      <c r="E247" s="309">
        <v>7180</v>
      </c>
      <c r="F247" s="308"/>
      <c r="G247" s="118" t="s">
        <v>360</v>
      </c>
      <c r="H247" s="118" t="str">
        <f t="shared" si="25"/>
        <v>2101</v>
      </c>
      <c r="I247" s="118" t="s">
        <v>362</v>
      </c>
      <c r="J247" s="118" t="str">
        <f t="shared" si="30"/>
        <v>식품가공</v>
      </c>
      <c r="K247" s="118" t="str">
        <f t="shared" si="31"/>
        <v>식품가공</v>
      </c>
      <c r="L247" s="118" t="str">
        <f t="shared" si="29"/>
        <v>식품유통</v>
      </c>
    </row>
    <row r="248" spans="1:12" ht="15" customHeight="1">
      <c r="A248" s="118" t="s">
        <v>363</v>
      </c>
      <c r="B248" s="307" t="s">
        <v>3357</v>
      </c>
      <c r="C248" s="307" t="s">
        <v>3361</v>
      </c>
      <c r="D248" s="307" t="s">
        <v>3362</v>
      </c>
      <c r="E248" s="309">
        <v>6800</v>
      </c>
      <c r="F248" s="308"/>
      <c r="G248" s="118" t="s">
        <v>360</v>
      </c>
      <c r="H248" s="118" t="str">
        <f t="shared" si="25"/>
        <v>2102</v>
      </c>
      <c r="I248" s="118" t="s">
        <v>363</v>
      </c>
      <c r="J248" s="118" t="str">
        <f t="shared" si="30"/>
        <v>식품가공</v>
      </c>
      <c r="K248" s="118" t="str">
        <f t="shared" si="31"/>
        <v>제과･제빵･떡제조</v>
      </c>
      <c r="L248" s="118" t="str">
        <f t="shared" si="29"/>
        <v>제과･제빵･떡제조</v>
      </c>
    </row>
    <row r="249" spans="1:12" ht="15" customHeight="1">
      <c r="A249" s="118" t="s">
        <v>364</v>
      </c>
      <c r="B249" s="307" t="s">
        <v>3363</v>
      </c>
      <c r="C249" s="307" t="s">
        <v>3364</v>
      </c>
      <c r="D249" s="307" t="s">
        <v>3365</v>
      </c>
      <c r="E249" s="309">
        <v>6920</v>
      </c>
      <c r="F249" s="308"/>
      <c r="G249" s="118" t="s">
        <v>365</v>
      </c>
      <c r="H249" s="118" t="str">
        <f t="shared" si="25"/>
        <v>2201</v>
      </c>
      <c r="I249" s="118" t="s">
        <v>364</v>
      </c>
      <c r="J249" s="118" t="str">
        <f t="shared" si="30"/>
        <v>인쇄･목재･가구･공예</v>
      </c>
      <c r="K249" s="118" t="str">
        <f t="shared" si="31"/>
        <v>인쇄･출판</v>
      </c>
      <c r="L249" s="118" t="str">
        <f t="shared" si="29"/>
        <v>출판</v>
      </c>
    </row>
    <row r="250" spans="1:12" ht="15" customHeight="1">
      <c r="A250" s="118" t="s">
        <v>366</v>
      </c>
      <c r="B250" s="307" t="s">
        <v>3363</v>
      </c>
      <c r="C250" s="307" t="s">
        <v>3364</v>
      </c>
      <c r="D250" s="307" t="s">
        <v>3366</v>
      </c>
      <c r="E250" s="309">
        <v>6920</v>
      </c>
      <c r="F250" s="308"/>
      <c r="G250" s="118" t="s">
        <v>365</v>
      </c>
      <c r="H250" s="118" t="str">
        <f t="shared" si="25"/>
        <v>2201</v>
      </c>
      <c r="I250" s="118" t="s">
        <v>366</v>
      </c>
      <c r="J250" s="118" t="str">
        <f t="shared" si="30"/>
        <v>인쇄･목재･가구･공예</v>
      </c>
      <c r="K250" s="118" t="str">
        <f t="shared" si="31"/>
        <v>인쇄･출판</v>
      </c>
      <c r="L250" s="118" t="str">
        <f t="shared" si="29"/>
        <v>인쇄</v>
      </c>
    </row>
    <row r="251" spans="1:12" ht="15" customHeight="1">
      <c r="A251" s="118" t="s">
        <v>367</v>
      </c>
      <c r="B251" s="307" t="s">
        <v>3363</v>
      </c>
      <c r="C251" s="307" t="s">
        <v>3367</v>
      </c>
      <c r="D251" s="307" t="s">
        <v>3368</v>
      </c>
      <c r="E251" s="309">
        <v>7980</v>
      </c>
      <c r="F251" s="308"/>
      <c r="G251" s="118" t="s">
        <v>365</v>
      </c>
      <c r="H251" s="118" t="str">
        <f t="shared" si="25"/>
        <v>2202</v>
      </c>
      <c r="I251" s="118" t="s">
        <v>367</v>
      </c>
      <c r="J251" s="118" t="str">
        <f t="shared" si="30"/>
        <v>인쇄･목재･가구･공예</v>
      </c>
      <c r="K251" s="118" t="str">
        <f t="shared" si="31"/>
        <v>공예</v>
      </c>
      <c r="L251" s="118" t="str">
        <f t="shared" si="29"/>
        <v>공예</v>
      </c>
    </row>
    <row r="252" spans="1:12" ht="15" customHeight="1">
      <c r="A252" s="118" t="s">
        <v>368</v>
      </c>
      <c r="B252" s="307" t="s">
        <v>3363</v>
      </c>
      <c r="C252" s="307" t="s">
        <v>3367</v>
      </c>
      <c r="D252" s="307" t="s">
        <v>3369</v>
      </c>
      <c r="E252" s="309">
        <v>7820</v>
      </c>
      <c r="F252" s="308"/>
      <c r="G252" s="118" t="s">
        <v>365</v>
      </c>
      <c r="H252" s="118" t="str">
        <f t="shared" si="25"/>
        <v>2202</v>
      </c>
      <c r="I252" s="118" t="s">
        <v>368</v>
      </c>
      <c r="J252" s="118" t="str">
        <f t="shared" si="30"/>
        <v>인쇄･목재･가구･공예</v>
      </c>
      <c r="K252" s="118" t="str">
        <f t="shared" si="31"/>
        <v>공예</v>
      </c>
      <c r="L252" s="118" t="str">
        <f t="shared" si="29"/>
        <v>귀금속･보석</v>
      </c>
    </row>
    <row r="253" spans="1:12" ht="15" customHeight="1">
      <c r="A253" s="118" t="s">
        <v>369</v>
      </c>
      <c r="B253" s="307" t="s">
        <v>3370</v>
      </c>
      <c r="C253" s="307" t="s">
        <v>3371</v>
      </c>
      <c r="D253" s="307" t="s">
        <v>3372</v>
      </c>
      <c r="E253" s="309">
        <v>8500</v>
      </c>
      <c r="F253" s="308"/>
      <c r="G253" s="118" t="s">
        <v>370</v>
      </c>
      <c r="H253" s="118" t="str">
        <f t="shared" si="25"/>
        <v>2301</v>
      </c>
      <c r="I253" s="118" t="s">
        <v>369</v>
      </c>
      <c r="J253" s="118" t="str">
        <f t="shared" si="30"/>
        <v>환경･에너지･안전</v>
      </c>
      <c r="K253" s="118" t="str">
        <f t="shared" si="31"/>
        <v>산업환경</v>
      </c>
      <c r="L253" s="118" t="str">
        <f t="shared" si="29"/>
        <v>수질관리</v>
      </c>
    </row>
    <row r="254" spans="1:12" ht="15" customHeight="1">
      <c r="A254" s="118" t="s">
        <v>371</v>
      </c>
      <c r="B254" s="307" t="s">
        <v>3370</v>
      </c>
      <c r="C254" s="307" t="s">
        <v>3371</v>
      </c>
      <c r="D254" s="307" t="s">
        <v>3373</v>
      </c>
      <c r="E254" s="309">
        <v>8760</v>
      </c>
      <c r="F254" s="308"/>
      <c r="G254" s="118" t="s">
        <v>370</v>
      </c>
      <c r="H254" s="118" t="str">
        <f t="shared" si="25"/>
        <v>2301</v>
      </c>
      <c r="I254" s="118" t="s">
        <v>371</v>
      </c>
      <c r="J254" s="118" t="str">
        <f t="shared" si="30"/>
        <v>환경･에너지･안전</v>
      </c>
      <c r="K254" s="118" t="str">
        <f t="shared" si="31"/>
        <v>산업환경</v>
      </c>
      <c r="L254" s="118" t="str">
        <f t="shared" si="29"/>
        <v>대기관리</v>
      </c>
    </row>
    <row r="255" spans="1:12" ht="15" customHeight="1">
      <c r="A255" s="118" t="s">
        <v>372</v>
      </c>
      <c r="B255" s="307" t="s">
        <v>3370</v>
      </c>
      <c r="C255" s="307" t="s">
        <v>3371</v>
      </c>
      <c r="D255" s="307" t="s">
        <v>3374</v>
      </c>
      <c r="E255" s="309">
        <v>8790</v>
      </c>
      <c r="F255" s="308"/>
      <c r="G255" s="118" t="s">
        <v>370</v>
      </c>
      <c r="H255" s="118" t="str">
        <f t="shared" si="25"/>
        <v>2301</v>
      </c>
      <c r="I255" s="118" t="s">
        <v>372</v>
      </c>
      <c r="J255" s="118" t="str">
        <f t="shared" si="30"/>
        <v>환경･에너지･안전</v>
      </c>
      <c r="K255" s="118" t="str">
        <f t="shared" si="31"/>
        <v>산업환경</v>
      </c>
      <c r="L255" s="118" t="str">
        <f t="shared" si="29"/>
        <v>폐기물관리</v>
      </c>
    </row>
    <row r="256" spans="1:12" ht="15" customHeight="1">
      <c r="A256" s="118" t="s">
        <v>373</v>
      </c>
      <c r="B256" s="307" t="s">
        <v>3370</v>
      </c>
      <c r="C256" s="307" t="s">
        <v>3371</v>
      </c>
      <c r="D256" s="307" t="s">
        <v>3375</v>
      </c>
      <c r="E256" s="309">
        <v>8960</v>
      </c>
      <c r="F256" s="308"/>
      <c r="G256" s="118" t="s">
        <v>370</v>
      </c>
      <c r="H256" s="118" t="str">
        <f t="shared" si="25"/>
        <v>2301</v>
      </c>
      <c r="I256" s="118" t="s">
        <v>373</v>
      </c>
      <c r="J256" s="118" t="str">
        <f t="shared" si="30"/>
        <v>환경･에너지･안전</v>
      </c>
      <c r="K256" s="118" t="str">
        <f t="shared" si="31"/>
        <v>산업환경</v>
      </c>
      <c r="L256" s="118" t="str">
        <f t="shared" si="29"/>
        <v>소음진동관리</v>
      </c>
    </row>
    <row r="257" spans="1:12" ht="15" customHeight="1">
      <c r="A257" s="118" t="s">
        <v>374</v>
      </c>
      <c r="B257" s="307" t="s">
        <v>3370</v>
      </c>
      <c r="C257" s="307" t="s">
        <v>3371</v>
      </c>
      <c r="D257" s="307" t="s">
        <v>3376</v>
      </c>
      <c r="E257" s="309">
        <v>8980</v>
      </c>
      <c r="F257" s="308"/>
      <c r="G257" s="118" t="s">
        <v>370</v>
      </c>
      <c r="H257" s="118" t="str">
        <f t="shared" si="25"/>
        <v>2301</v>
      </c>
      <c r="I257" s="118" t="s">
        <v>374</v>
      </c>
      <c r="J257" s="118" t="str">
        <f t="shared" si="30"/>
        <v>환경･에너지･안전</v>
      </c>
      <c r="K257" s="118" t="str">
        <f t="shared" si="31"/>
        <v>산업환경</v>
      </c>
      <c r="L257" s="118" t="str">
        <f t="shared" si="29"/>
        <v>토양․지하수관리</v>
      </c>
    </row>
    <row r="258" spans="1:12" ht="15" customHeight="1">
      <c r="A258" s="118" t="s">
        <v>375</v>
      </c>
      <c r="B258" s="307" t="s">
        <v>3370</v>
      </c>
      <c r="C258" s="307" t="s">
        <v>3377</v>
      </c>
      <c r="D258" s="307" t="s">
        <v>3378</v>
      </c>
      <c r="E258" s="309">
        <v>9130</v>
      </c>
      <c r="F258" s="308"/>
      <c r="G258" s="118" t="s">
        <v>370</v>
      </c>
      <c r="H258" s="118" t="str">
        <f t="shared" si="25"/>
        <v>2302</v>
      </c>
      <c r="I258" s="118" t="s">
        <v>375</v>
      </c>
      <c r="J258" s="118" t="str">
        <f t="shared" si="30"/>
        <v>환경･에너지･안전</v>
      </c>
      <c r="K258" s="118" t="str">
        <f t="shared" si="31"/>
        <v>환경보건</v>
      </c>
      <c r="L258" s="118" t="str">
        <f t="shared" si="29"/>
        <v>환경보건관리</v>
      </c>
    </row>
    <row r="259" spans="1:12" ht="15" customHeight="1">
      <c r="A259" s="118" t="s">
        <v>376</v>
      </c>
      <c r="B259" s="307" t="s">
        <v>3370</v>
      </c>
      <c r="C259" s="307" t="s">
        <v>3379</v>
      </c>
      <c r="D259" s="307" t="s">
        <v>3380</v>
      </c>
      <c r="E259" s="309">
        <v>7540</v>
      </c>
      <c r="F259" s="308"/>
      <c r="G259" s="118" t="s">
        <v>370</v>
      </c>
      <c r="H259" s="118" t="str">
        <f t="shared" si="25"/>
        <v>2303</v>
      </c>
      <c r="I259" s="118" t="s">
        <v>376</v>
      </c>
      <c r="J259" s="118" t="str">
        <f t="shared" si="30"/>
        <v>환경･에너지･안전</v>
      </c>
      <c r="K259" s="118" t="str">
        <f t="shared" si="31"/>
        <v>자연환경</v>
      </c>
      <c r="L259" s="118" t="str">
        <f t="shared" si="29"/>
        <v>생태복원･관리</v>
      </c>
    </row>
    <row r="260" spans="1:12" ht="15" customHeight="1">
      <c r="A260" s="118" t="s">
        <v>377</v>
      </c>
      <c r="B260" s="307" t="s">
        <v>3370</v>
      </c>
      <c r="C260" s="307" t="s">
        <v>3381</v>
      </c>
      <c r="D260" s="307" t="s">
        <v>3382</v>
      </c>
      <c r="E260" s="309">
        <v>8440</v>
      </c>
      <c r="F260" s="308"/>
      <c r="G260" s="118" t="s">
        <v>370</v>
      </c>
      <c r="H260" s="118" t="str">
        <f t="shared" si="25"/>
        <v>2304</v>
      </c>
      <c r="I260" s="118" t="s">
        <v>377</v>
      </c>
      <c r="J260" s="118" t="str">
        <f t="shared" si="30"/>
        <v>환경･에너지･안전</v>
      </c>
      <c r="K260" s="118" t="str">
        <f t="shared" si="31"/>
        <v>환경서비스</v>
      </c>
      <c r="L260" s="118" t="str">
        <f t="shared" si="29"/>
        <v>환경경영</v>
      </c>
    </row>
    <row r="261" spans="1:12" ht="15" customHeight="1">
      <c r="A261" s="118" t="s">
        <v>378</v>
      </c>
      <c r="B261" s="307" t="s">
        <v>3370</v>
      </c>
      <c r="C261" s="307" t="s">
        <v>3381</v>
      </c>
      <c r="D261" s="307" t="s">
        <v>3383</v>
      </c>
      <c r="E261" s="309">
        <v>8480</v>
      </c>
      <c r="F261" s="308"/>
      <c r="G261" s="118" t="s">
        <v>370</v>
      </c>
      <c r="H261" s="118" t="str">
        <f t="shared" si="25"/>
        <v>2304</v>
      </c>
      <c r="I261" s="118" t="s">
        <v>378</v>
      </c>
      <c r="J261" s="118" t="str">
        <f t="shared" si="30"/>
        <v>환경･에너지･안전</v>
      </c>
      <c r="K261" s="118" t="str">
        <f t="shared" si="31"/>
        <v>환경서비스</v>
      </c>
      <c r="L261" s="118" t="str">
        <f t="shared" si="29"/>
        <v>환경평가</v>
      </c>
    </row>
    <row r="262" spans="1:12" ht="15" customHeight="1">
      <c r="A262" s="118" t="s">
        <v>379</v>
      </c>
      <c r="B262" s="307" t="s">
        <v>3370</v>
      </c>
      <c r="C262" s="307" t="s">
        <v>3384</v>
      </c>
      <c r="D262" s="307" t="s">
        <v>3385</v>
      </c>
      <c r="E262" s="309">
        <v>9920</v>
      </c>
      <c r="F262" s="308"/>
      <c r="G262" s="118" t="s">
        <v>370</v>
      </c>
      <c r="H262" s="118" t="str">
        <f t="shared" si="25"/>
        <v>2305</v>
      </c>
      <c r="I262" s="118" t="s">
        <v>379</v>
      </c>
      <c r="J262" s="118" t="str">
        <f t="shared" si="30"/>
        <v>환경･에너지･안전</v>
      </c>
      <c r="K262" s="118" t="str">
        <f t="shared" si="31"/>
        <v>에너지･자원</v>
      </c>
      <c r="L262" s="118" t="str">
        <f t="shared" si="29"/>
        <v>광산조사･탐사</v>
      </c>
    </row>
    <row r="263" spans="1:12" ht="15" customHeight="1">
      <c r="A263" s="118" t="s">
        <v>380</v>
      </c>
      <c r="B263" s="307" t="s">
        <v>3370</v>
      </c>
      <c r="C263" s="307" t="s">
        <v>3384</v>
      </c>
      <c r="D263" s="307" t="s">
        <v>3386</v>
      </c>
      <c r="E263" s="309">
        <v>9270</v>
      </c>
      <c r="F263" s="308"/>
      <c r="G263" s="118" t="s">
        <v>370</v>
      </c>
      <c r="H263" s="118" t="str">
        <f t="shared" ref="H263:H284" si="32">LEFT(I263,4)</f>
        <v>2305</v>
      </c>
      <c r="I263" s="118" t="s">
        <v>380</v>
      </c>
      <c r="J263" s="118" t="str">
        <f t="shared" si="30"/>
        <v>환경･에너지･안전</v>
      </c>
      <c r="K263" s="118" t="str">
        <f t="shared" si="31"/>
        <v>에너지･자원</v>
      </c>
      <c r="L263" s="118" t="str">
        <f t="shared" si="29"/>
        <v>광물･석유자원개발･생산</v>
      </c>
    </row>
    <row r="264" spans="1:12" ht="15" customHeight="1">
      <c r="A264" s="118" t="s">
        <v>381</v>
      </c>
      <c r="B264" s="307" t="s">
        <v>3370</v>
      </c>
      <c r="C264" s="307" t="s">
        <v>3384</v>
      </c>
      <c r="D264" s="307" t="s">
        <v>3387</v>
      </c>
      <c r="E264" s="309">
        <v>6740</v>
      </c>
      <c r="F264" s="308"/>
      <c r="G264" s="118" t="s">
        <v>370</v>
      </c>
      <c r="H264" s="118" t="str">
        <f t="shared" si="32"/>
        <v>2305</v>
      </c>
      <c r="I264" s="118" t="s">
        <v>381</v>
      </c>
      <c r="J264" s="118" t="str">
        <f t="shared" si="30"/>
        <v>환경･에너지･안전</v>
      </c>
      <c r="K264" s="118" t="str">
        <f t="shared" si="31"/>
        <v>에너지･자원</v>
      </c>
      <c r="L264" s="118" t="str">
        <f t="shared" si="29"/>
        <v>광산환경관리</v>
      </c>
    </row>
    <row r="265" spans="1:12" ht="15" customHeight="1">
      <c r="A265" s="118" t="s">
        <v>382</v>
      </c>
      <c r="B265" s="307" t="s">
        <v>3370</v>
      </c>
      <c r="C265" s="307" t="s">
        <v>3384</v>
      </c>
      <c r="D265" s="307" t="s">
        <v>3388</v>
      </c>
      <c r="E265" s="309">
        <v>6620</v>
      </c>
      <c r="F265" s="308"/>
      <c r="G265" s="118" t="s">
        <v>370</v>
      </c>
      <c r="H265" s="118" t="str">
        <f t="shared" si="32"/>
        <v>2305</v>
      </c>
      <c r="I265" s="118" t="s">
        <v>382</v>
      </c>
      <c r="J265" s="118" t="str">
        <f t="shared" si="30"/>
        <v>환경･에너지･안전</v>
      </c>
      <c r="K265" s="118" t="str">
        <f t="shared" si="31"/>
        <v>에너지･자원</v>
      </c>
      <c r="L265" s="118" t="str">
        <f t="shared" si="29"/>
        <v>광산보안</v>
      </c>
    </row>
    <row r="266" spans="1:12" ht="15" customHeight="1">
      <c r="A266" s="118" t="s">
        <v>383</v>
      </c>
      <c r="B266" s="307" t="s">
        <v>3370</v>
      </c>
      <c r="C266" s="307" t="s">
        <v>3384</v>
      </c>
      <c r="D266" s="307" t="s">
        <v>3389</v>
      </c>
      <c r="E266" s="309">
        <v>7170</v>
      </c>
      <c r="F266" s="308"/>
      <c r="G266" s="118" t="s">
        <v>370</v>
      </c>
      <c r="H266" s="118" t="str">
        <f t="shared" si="32"/>
        <v>2305</v>
      </c>
      <c r="I266" s="118" t="s">
        <v>383</v>
      </c>
      <c r="J266" s="118" t="str">
        <f t="shared" si="30"/>
        <v>환경･에너지･안전</v>
      </c>
      <c r="K266" s="118" t="str">
        <f t="shared" si="31"/>
        <v>에너지･자원</v>
      </c>
      <c r="L266" s="118" t="str">
        <f t="shared" si="29"/>
        <v>재생에너지</v>
      </c>
    </row>
    <row r="267" spans="1:12" ht="15" customHeight="1">
      <c r="A267" s="118" t="s">
        <v>384</v>
      </c>
      <c r="B267" s="307" t="s">
        <v>3370</v>
      </c>
      <c r="C267" s="307" t="s">
        <v>3384</v>
      </c>
      <c r="D267" s="307" t="s">
        <v>3390</v>
      </c>
      <c r="E267" s="309">
        <v>7350</v>
      </c>
      <c r="F267" s="308"/>
      <c r="G267" s="118" t="s">
        <v>370</v>
      </c>
      <c r="H267" s="118" t="str">
        <f t="shared" si="32"/>
        <v>2305</v>
      </c>
      <c r="I267" s="118" t="s">
        <v>384</v>
      </c>
      <c r="J267" s="118" t="str">
        <f t="shared" si="30"/>
        <v>환경･에너지･안전</v>
      </c>
      <c r="K267" s="118" t="str">
        <f t="shared" si="31"/>
        <v>에너지･자원</v>
      </c>
      <c r="L267" s="118" t="str">
        <f t="shared" si="29"/>
        <v>에너지관리</v>
      </c>
    </row>
    <row r="268" spans="1:12" ht="15" customHeight="1">
      <c r="A268" s="118" t="s">
        <v>385</v>
      </c>
      <c r="B268" s="307" t="s">
        <v>3370</v>
      </c>
      <c r="C268" s="307" t="s">
        <v>3384</v>
      </c>
      <c r="D268" s="307" t="s">
        <v>3391</v>
      </c>
      <c r="E268" s="309">
        <v>6620</v>
      </c>
      <c r="F268" s="308"/>
      <c r="G268" s="118" t="s">
        <v>370</v>
      </c>
      <c r="H268" s="118" t="str">
        <f t="shared" si="32"/>
        <v>2305</v>
      </c>
      <c r="I268" s="118" t="s">
        <v>385</v>
      </c>
      <c r="J268" s="118" t="str">
        <f t="shared" si="30"/>
        <v>환경･에너지･안전</v>
      </c>
      <c r="K268" s="118" t="str">
        <f t="shared" si="31"/>
        <v>에너지･자원</v>
      </c>
      <c r="L268" s="118" t="str">
        <f t="shared" si="29"/>
        <v>신에너지</v>
      </c>
    </row>
    <row r="269" spans="1:12" ht="15" customHeight="1">
      <c r="A269" s="118" t="s">
        <v>386</v>
      </c>
      <c r="B269" s="307" t="s">
        <v>3370</v>
      </c>
      <c r="C269" s="307" t="s">
        <v>3392</v>
      </c>
      <c r="D269" s="307" t="s">
        <v>3393</v>
      </c>
      <c r="E269" s="309">
        <v>6620</v>
      </c>
      <c r="F269" s="308"/>
      <c r="G269" s="118" t="s">
        <v>370</v>
      </c>
      <c r="H269" s="118" t="str">
        <f t="shared" si="32"/>
        <v>2306</v>
      </c>
      <c r="I269" s="118" t="s">
        <v>386</v>
      </c>
      <c r="J269" s="118" t="str">
        <f t="shared" si="30"/>
        <v>환경･에너지･안전</v>
      </c>
      <c r="K269" s="118" t="str">
        <f t="shared" si="31"/>
        <v>산업안전</v>
      </c>
      <c r="L269" s="118" t="str">
        <f t="shared" ref="L269:L284" si="33">MID(D269,4,50)</f>
        <v>산업안전관리</v>
      </c>
    </row>
    <row r="270" spans="1:12" ht="15" customHeight="1">
      <c r="A270" s="118" t="s">
        <v>387</v>
      </c>
      <c r="B270" s="307" t="s">
        <v>3370</v>
      </c>
      <c r="C270" s="307" t="s">
        <v>3392</v>
      </c>
      <c r="D270" s="307" t="s">
        <v>3394</v>
      </c>
      <c r="E270" s="309">
        <v>7890</v>
      </c>
      <c r="F270" s="308"/>
      <c r="G270" s="118" t="s">
        <v>370</v>
      </c>
      <c r="H270" s="118" t="str">
        <f t="shared" si="32"/>
        <v>2306</v>
      </c>
      <c r="I270" s="118" t="s">
        <v>387</v>
      </c>
      <c r="J270" s="118" t="str">
        <f t="shared" si="30"/>
        <v>환경･에너지･안전</v>
      </c>
      <c r="K270" s="118" t="str">
        <f t="shared" si="31"/>
        <v>산업안전</v>
      </c>
      <c r="L270" s="118" t="str">
        <f t="shared" si="33"/>
        <v>산업보건관리</v>
      </c>
    </row>
    <row r="271" spans="1:12" ht="15" customHeight="1">
      <c r="A271" s="118" t="s">
        <v>388</v>
      </c>
      <c r="B271" s="307" t="s">
        <v>3370</v>
      </c>
      <c r="C271" s="307" t="s">
        <v>3392</v>
      </c>
      <c r="D271" s="307" t="s">
        <v>3395</v>
      </c>
      <c r="E271" s="309">
        <v>6620</v>
      </c>
      <c r="F271" s="308"/>
      <c r="G271" s="118" t="s">
        <v>370</v>
      </c>
      <c r="H271" s="118" t="str">
        <f t="shared" si="32"/>
        <v>2306</v>
      </c>
      <c r="I271" s="118" t="s">
        <v>388</v>
      </c>
      <c r="J271" s="118" t="str">
        <f t="shared" si="30"/>
        <v>환경･에너지･안전</v>
      </c>
      <c r="K271" s="118" t="str">
        <f t="shared" si="31"/>
        <v>산업안전</v>
      </c>
      <c r="L271" s="118" t="str">
        <f t="shared" si="33"/>
        <v>비파괴검사</v>
      </c>
    </row>
    <row r="272" spans="1:12" ht="15" customHeight="1">
      <c r="A272" s="118" t="s">
        <v>389</v>
      </c>
      <c r="B272" s="307" t="s">
        <v>3396</v>
      </c>
      <c r="C272" s="307" t="s">
        <v>3397</v>
      </c>
      <c r="D272" s="307" t="s">
        <v>3398</v>
      </c>
      <c r="E272" s="309">
        <v>7000</v>
      </c>
      <c r="F272" s="308"/>
      <c r="G272" s="118" t="s">
        <v>390</v>
      </c>
      <c r="H272" s="118" t="str">
        <f t="shared" si="32"/>
        <v>2401</v>
      </c>
      <c r="I272" s="118" t="s">
        <v>389</v>
      </c>
      <c r="J272" s="118" t="str">
        <f t="shared" si="30"/>
        <v>농림어업</v>
      </c>
      <c r="K272" s="118" t="str">
        <f t="shared" si="31"/>
        <v>농업</v>
      </c>
      <c r="L272" s="118" t="str">
        <f t="shared" si="33"/>
        <v>작물재배</v>
      </c>
    </row>
    <row r="273" spans="1:12" ht="15" customHeight="1">
      <c r="A273" s="118" t="s">
        <v>391</v>
      </c>
      <c r="B273" s="307" t="s">
        <v>3396</v>
      </c>
      <c r="C273" s="307" t="s">
        <v>3397</v>
      </c>
      <c r="D273" s="307" t="s">
        <v>3399</v>
      </c>
      <c r="E273" s="309">
        <v>7680</v>
      </c>
      <c r="F273" s="308"/>
      <c r="G273" s="118" t="s">
        <v>390</v>
      </c>
      <c r="H273" s="118" t="str">
        <f t="shared" si="32"/>
        <v>2401</v>
      </c>
      <c r="I273" s="118" t="s">
        <v>391</v>
      </c>
      <c r="J273" s="118" t="str">
        <f t="shared" si="30"/>
        <v>농림어업</v>
      </c>
      <c r="K273" s="118" t="str">
        <f t="shared" si="31"/>
        <v>농업</v>
      </c>
      <c r="L273" s="118" t="str">
        <f t="shared" si="33"/>
        <v>종자생산･유통</v>
      </c>
    </row>
    <row r="274" spans="1:12" ht="15" customHeight="1">
      <c r="A274" s="118" t="s">
        <v>392</v>
      </c>
      <c r="B274" s="307" t="s">
        <v>3396</v>
      </c>
      <c r="C274" s="307" t="s">
        <v>3397</v>
      </c>
      <c r="D274" s="307" t="s">
        <v>3400</v>
      </c>
      <c r="E274" s="309">
        <v>8590</v>
      </c>
      <c r="F274" s="308"/>
      <c r="G274" s="118" t="s">
        <v>390</v>
      </c>
      <c r="H274" s="118" t="str">
        <f t="shared" si="32"/>
        <v>2401</v>
      </c>
      <c r="I274" s="118" t="s">
        <v>392</v>
      </c>
      <c r="J274" s="118" t="str">
        <f t="shared" si="30"/>
        <v>농림어업</v>
      </c>
      <c r="K274" s="118" t="str">
        <f t="shared" si="31"/>
        <v>농업</v>
      </c>
      <c r="L274" s="118" t="str">
        <f t="shared" si="33"/>
        <v>농촌개발</v>
      </c>
    </row>
    <row r="275" spans="1:12" ht="15" customHeight="1">
      <c r="A275" s="118" t="s">
        <v>393</v>
      </c>
      <c r="B275" s="307" t="s">
        <v>3396</v>
      </c>
      <c r="C275" s="307" t="s">
        <v>3397</v>
      </c>
      <c r="D275" s="307" t="s">
        <v>3401</v>
      </c>
      <c r="E275" s="309">
        <v>7980</v>
      </c>
      <c r="F275" s="308"/>
      <c r="G275" s="118" t="s">
        <v>390</v>
      </c>
      <c r="H275" s="118" t="str">
        <f t="shared" si="32"/>
        <v>2401</v>
      </c>
      <c r="I275" s="118" t="s">
        <v>393</v>
      </c>
      <c r="J275" s="118" t="str">
        <f t="shared" si="30"/>
        <v>농림어업</v>
      </c>
      <c r="K275" s="118" t="str">
        <f t="shared" si="31"/>
        <v>농업</v>
      </c>
      <c r="L275" s="118" t="str">
        <f t="shared" si="33"/>
        <v>화훼장식</v>
      </c>
    </row>
    <row r="276" spans="1:12" ht="15" customHeight="1">
      <c r="A276" s="118" t="s">
        <v>394</v>
      </c>
      <c r="B276" s="307" t="s">
        <v>3396</v>
      </c>
      <c r="C276" s="307" t="s">
        <v>3402</v>
      </c>
      <c r="D276" s="307" t="s">
        <v>3403</v>
      </c>
      <c r="E276" s="309">
        <v>6620</v>
      </c>
      <c r="F276" s="308"/>
      <c r="G276" s="118" t="s">
        <v>390</v>
      </c>
      <c r="H276" s="118" t="str">
        <f t="shared" si="32"/>
        <v>2402</v>
      </c>
      <c r="I276" s="118" t="s">
        <v>394</v>
      </c>
      <c r="J276" s="118" t="str">
        <f t="shared" si="30"/>
        <v>농림어업</v>
      </c>
      <c r="K276" s="118" t="str">
        <f t="shared" si="31"/>
        <v>축산</v>
      </c>
      <c r="L276" s="118" t="str">
        <f t="shared" si="33"/>
        <v>축산자원개발</v>
      </c>
    </row>
    <row r="277" spans="1:12" ht="15" customHeight="1">
      <c r="A277" s="118" t="s">
        <v>395</v>
      </c>
      <c r="B277" s="307" t="s">
        <v>3396</v>
      </c>
      <c r="C277" s="307" t="s">
        <v>3402</v>
      </c>
      <c r="D277" s="307" t="s">
        <v>3404</v>
      </c>
      <c r="E277" s="309">
        <v>6620</v>
      </c>
      <c r="F277" s="308"/>
      <c r="G277" s="118" t="s">
        <v>390</v>
      </c>
      <c r="H277" s="118" t="str">
        <f t="shared" si="32"/>
        <v>2402</v>
      </c>
      <c r="I277" s="118" t="s">
        <v>395</v>
      </c>
      <c r="J277" s="118" t="str">
        <f t="shared" si="30"/>
        <v>농림어업</v>
      </c>
      <c r="K277" s="118" t="str">
        <f t="shared" si="31"/>
        <v>축산</v>
      </c>
      <c r="L277" s="118" t="str">
        <f t="shared" si="33"/>
        <v>사육관리</v>
      </c>
    </row>
    <row r="278" spans="1:12" ht="15" customHeight="1">
      <c r="A278" s="118" t="s">
        <v>396</v>
      </c>
      <c r="B278" s="307" t="s">
        <v>3396</v>
      </c>
      <c r="C278" s="307" t="s">
        <v>3405</v>
      </c>
      <c r="D278" s="307" t="s">
        <v>3406</v>
      </c>
      <c r="E278" s="309">
        <v>7100</v>
      </c>
      <c r="F278" s="308"/>
      <c r="G278" s="118" t="s">
        <v>390</v>
      </c>
      <c r="H278" s="118" t="str">
        <f t="shared" si="32"/>
        <v>2403</v>
      </c>
      <c r="I278" s="118" t="s">
        <v>396</v>
      </c>
      <c r="J278" s="118" t="str">
        <f t="shared" si="30"/>
        <v>농림어업</v>
      </c>
      <c r="K278" s="118" t="str">
        <f t="shared" si="31"/>
        <v>임업</v>
      </c>
      <c r="L278" s="118" t="str">
        <f t="shared" si="33"/>
        <v>산림자원조성</v>
      </c>
    </row>
    <row r="279" spans="1:12" ht="15" customHeight="1">
      <c r="A279" s="118" t="s">
        <v>397</v>
      </c>
      <c r="B279" s="307" t="s">
        <v>3396</v>
      </c>
      <c r="C279" s="307" t="s">
        <v>3405</v>
      </c>
      <c r="D279" s="307" t="s">
        <v>3407</v>
      </c>
      <c r="E279" s="309">
        <v>8720</v>
      </c>
      <c r="F279" s="308"/>
      <c r="G279" s="118" t="s">
        <v>390</v>
      </c>
      <c r="H279" s="118" t="str">
        <f t="shared" si="32"/>
        <v>2403</v>
      </c>
      <c r="I279" s="118" t="s">
        <v>397</v>
      </c>
      <c r="J279" s="118" t="str">
        <f t="shared" si="30"/>
        <v>농림어업</v>
      </c>
      <c r="K279" s="118" t="str">
        <f t="shared" si="31"/>
        <v>임업</v>
      </c>
      <c r="L279" s="118" t="str">
        <f t="shared" si="33"/>
        <v>산림관리</v>
      </c>
    </row>
    <row r="280" spans="1:12" ht="15" customHeight="1">
      <c r="A280" s="118" t="s">
        <v>398</v>
      </c>
      <c r="B280" s="307" t="s">
        <v>3396</v>
      </c>
      <c r="C280" s="307" t="s">
        <v>3405</v>
      </c>
      <c r="D280" s="307" t="s">
        <v>3408</v>
      </c>
      <c r="E280" s="309">
        <v>8750</v>
      </c>
      <c r="F280" s="308"/>
      <c r="G280" s="118" t="s">
        <v>390</v>
      </c>
      <c r="H280" s="118" t="str">
        <f t="shared" si="32"/>
        <v>2403</v>
      </c>
      <c r="I280" s="118" t="s">
        <v>398</v>
      </c>
      <c r="J280" s="118" t="str">
        <f t="shared" si="30"/>
        <v>농림어업</v>
      </c>
      <c r="K280" s="118" t="str">
        <f t="shared" si="31"/>
        <v>임업</v>
      </c>
      <c r="L280" s="118" t="str">
        <f t="shared" si="33"/>
        <v>임산물생산･가공</v>
      </c>
    </row>
    <row r="281" spans="1:12" ht="15" customHeight="1">
      <c r="A281" s="118" t="s">
        <v>399</v>
      </c>
      <c r="B281" s="307" t="s">
        <v>3396</v>
      </c>
      <c r="C281" s="307" t="s">
        <v>3409</v>
      </c>
      <c r="D281" s="307" t="s">
        <v>3410</v>
      </c>
      <c r="E281" s="309">
        <v>6620</v>
      </c>
      <c r="F281" s="308"/>
      <c r="G281" s="118" t="s">
        <v>390</v>
      </c>
      <c r="H281" s="118" t="str">
        <f t="shared" si="32"/>
        <v>2404</v>
      </c>
      <c r="I281" s="118" t="s">
        <v>399</v>
      </c>
      <c r="J281" s="118" t="str">
        <f t="shared" si="30"/>
        <v>농림어업</v>
      </c>
      <c r="K281" s="118" t="str">
        <f t="shared" si="31"/>
        <v>수산</v>
      </c>
      <c r="L281" s="118" t="str">
        <f t="shared" si="33"/>
        <v>어업</v>
      </c>
    </row>
    <row r="282" spans="1:12" ht="15" customHeight="1">
      <c r="A282" s="118" t="s">
        <v>400</v>
      </c>
      <c r="B282" s="307" t="s">
        <v>3396</v>
      </c>
      <c r="C282" s="307" t="s">
        <v>3409</v>
      </c>
      <c r="D282" s="307" t="s">
        <v>3411</v>
      </c>
      <c r="E282" s="309">
        <v>6620</v>
      </c>
      <c r="F282" s="308"/>
      <c r="G282" s="118" t="s">
        <v>390</v>
      </c>
      <c r="H282" s="118" t="str">
        <f t="shared" si="32"/>
        <v>2404</v>
      </c>
      <c r="I282" s="118" t="s">
        <v>400</v>
      </c>
      <c r="J282" s="118" t="str">
        <f t="shared" si="30"/>
        <v>농림어업</v>
      </c>
      <c r="K282" s="118" t="str">
        <f t="shared" si="31"/>
        <v>수산</v>
      </c>
      <c r="L282" s="118" t="str">
        <f t="shared" si="33"/>
        <v>양식</v>
      </c>
    </row>
    <row r="283" spans="1:12" ht="15" customHeight="1">
      <c r="A283" s="118" t="s">
        <v>401</v>
      </c>
      <c r="B283" s="307" t="s">
        <v>3396</v>
      </c>
      <c r="C283" s="307" t="s">
        <v>3409</v>
      </c>
      <c r="D283" s="307" t="s">
        <v>3412</v>
      </c>
      <c r="E283" s="309">
        <v>6620</v>
      </c>
      <c r="F283" s="308"/>
      <c r="G283" s="118" t="s">
        <v>390</v>
      </c>
      <c r="H283" s="118" t="str">
        <f t="shared" si="32"/>
        <v>2404</v>
      </c>
      <c r="I283" s="118" t="s">
        <v>401</v>
      </c>
      <c r="J283" s="118" t="str">
        <f t="shared" si="30"/>
        <v>농림어업</v>
      </c>
      <c r="K283" s="118" t="str">
        <f t="shared" si="31"/>
        <v>수산</v>
      </c>
      <c r="L283" s="118" t="str">
        <f t="shared" si="33"/>
        <v>수산자원관리</v>
      </c>
    </row>
    <row r="284" spans="1:12" ht="15" customHeight="1">
      <c r="A284" s="118" t="s">
        <v>402</v>
      </c>
      <c r="B284" s="307" t="s">
        <v>3396</v>
      </c>
      <c r="C284" s="307" t="s">
        <v>3409</v>
      </c>
      <c r="D284" s="307" t="s">
        <v>3413</v>
      </c>
      <c r="E284" s="309">
        <v>8260</v>
      </c>
      <c r="F284" s="308"/>
      <c r="G284" s="118" t="s">
        <v>390</v>
      </c>
      <c r="H284" s="118" t="str">
        <f t="shared" si="32"/>
        <v>2404</v>
      </c>
      <c r="I284" s="118" t="s">
        <v>402</v>
      </c>
      <c r="J284" s="118" t="str">
        <f t="shared" si="30"/>
        <v>농림어업</v>
      </c>
      <c r="K284" s="118" t="str">
        <f t="shared" si="31"/>
        <v>수산</v>
      </c>
      <c r="L284" s="118" t="str">
        <f t="shared" si="33"/>
        <v>어촌개발</v>
      </c>
    </row>
  </sheetData>
  <mergeCells count="1">
    <mergeCell ref="A1:E1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E2AAC-6E6A-4D41-BC49-0EABB2BDAB84}">
  <dimension ref="A1:F1510"/>
  <sheetViews>
    <sheetView workbookViewId="0">
      <selection sqref="A1:B1"/>
    </sheetView>
  </sheetViews>
  <sheetFormatPr defaultColWidth="9.140625" defaultRowHeight="16.5"/>
  <cols>
    <col min="1" max="1" width="21.28515625" style="367" bestFit="1" customWidth="1"/>
    <col min="2" max="2" width="35.7109375" style="367" bestFit="1" customWidth="1"/>
    <col min="3" max="3" width="9.85546875" style="367" customWidth="1"/>
    <col min="4" max="4" width="47.140625" style="367" bestFit="1" customWidth="1"/>
    <col min="5" max="5" width="13.42578125" style="367" bestFit="1" customWidth="1"/>
    <col min="6" max="6" width="12.5703125" style="367" customWidth="1"/>
    <col min="7" max="16384" width="9.140625" style="367"/>
  </cols>
  <sheetData>
    <row r="1" spans="1:6">
      <c r="A1" s="526" t="s">
        <v>3418</v>
      </c>
      <c r="B1" s="526"/>
      <c r="E1" s="368"/>
    </row>
    <row r="2" spans="1:6" ht="31.5">
      <c r="A2" s="527" t="s">
        <v>536</v>
      </c>
      <c r="B2" s="527"/>
      <c r="C2" s="527"/>
      <c r="D2" s="527"/>
      <c r="E2" s="527"/>
      <c r="F2" s="527"/>
    </row>
    <row r="3" spans="1:6" ht="17.25" thickBot="1">
      <c r="A3" s="369"/>
      <c r="B3" s="369"/>
      <c r="C3" s="370"/>
      <c r="E3" s="368"/>
      <c r="F3" s="371"/>
    </row>
    <row r="4" spans="1:6">
      <c r="A4" s="528" t="s">
        <v>537</v>
      </c>
      <c r="B4" s="529"/>
      <c r="C4" s="530" t="s">
        <v>538</v>
      </c>
      <c r="D4" s="530"/>
      <c r="E4" s="531" t="s">
        <v>539</v>
      </c>
      <c r="F4" s="533" t="s">
        <v>540</v>
      </c>
    </row>
    <row r="5" spans="1:6">
      <c r="A5" s="372" t="s">
        <v>541</v>
      </c>
      <c r="B5" s="373" t="s">
        <v>542</v>
      </c>
      <c r="C5" s="535" t="s">
        <v>543</v>
      </c>
      <c r="D5" s="535"/>
      <c r="E5" s="532"/>
      <c r="F5" s="534"/>
    </row>
    <row r="6" spans="1:6">
      <c r="A6" s="374" t="s">
        <v>544</v>
      </c>
      <c r="B6" s="375" t="s">
        <v>545</v>
      </c>
      <c r="C6" s="376" t="s">
        <v>546</v>
      </c>
      <c r="D6" s="377" t="s">
        <v>547</v>
      </c>
      <c r="E6" s="376"/>
      <c r="F6" s="378"/>
    </row>
    <row r="7" spans="1:6">
      <c r="A7" s="374" t="s">
        <v>544</v>
      </c>
      <c r="B7" s="375" t="s">
        <v>545</v>
      </c>
      <c r="C7" s="376" t="s">
        <v>548</v>
      </c>
      <c r="D7" s="379" t="s">
        <v>549</v>
      </c>
      <c r="E7" s="380"/>
      <c r="F7" s="381"/>
    </row>
    <row r="8" spans="1:6">
      <c r="A8" s="374" t="s">
        <v>544</v>
      </c>
      <c r="B8" s="375" t="s">
        <v>545</v>
      </c>
      <c r="C8" s="376" t="s">
        <v>550</v>
      </c>
      <c r="D8" s="379" t="s">
        <v>551</v>
      </c>
      <c r="E8" s="380" t="s">
        <v>552</v>
      </c>
      <c r="F8" s="378"/>
    </row>
    <row r="9" spans="1:6">
      <c r="A9" s="374" t="s">
        <v>553</v>
      </c>
      <c r="B9" s="375" t="s">
        <v>554</v>
      </c>
      <c r="C9" s="376" t="s">
        <v>555</v>
      </c>
      <c r="D9" s="379" t="s">
        <v>556</v>
      </c>
      <c r="E9" s="380" t="s">
        <v>552</v>
      </c>
      <c r="F9" s="378"/>
    </row>
    <row r="10" spans="1:6">
      <c r="A10" s="374" t="s">
        <v>557</v>
      </c>
      <c r="B10" s="375" t="s">
        <v>558</v>
      </c>
      <c r="C10" s="376" t="s">
        <v>559</v>
      </c>
      <c r="D10" s="379" t="s">
        <v>560</v>
      </c>
      <c r="E10" s="380" t="s">
        <v>552</v>
      </c>
      <c r="F10" s="381"/>
    </row>
    <row r="11" spans="1:6">
      <c r="A11" s="374" t="s">
        <v>561</v>
      </c>
      <c r="B11" s="375" t="s">
        <v>562</v>
      </c>
      <c r="C11" s="376" t="s">
        <v>555</v>
      </c>
      <c r="D11" s="379" t="s">
        <v>556</v>
      </c>
      <c r="E11" s="380" t="s">
        <v>552</v>
      </c>
      <c r="F11" s="378"/>
    </row>
    <row r="12" spans="1:6">
      <c r="A12" s="374" t="s">
        <v>563</v>
      </c>
      <c r="B12" s="375" t="s">
        <v>564</v>
      </c>
      <c r="C12" s="376" t="s">
        <v>565</v>
      </c>
      <c r="D12" s="379" t="s">
        <v>566</v>
      </c>
      <c r="E12" s="380" t="s">
        <v>552</v>
      </c>
      <c r="F12" s="378"/>
    </row>
    <row r="13" spans="1:6">
      <c r="A13" s="374" t="s">
        <v>567</v>
      </c>
      <c r="B13" s="375" t="s">
        <v>568</v>
      </c>
      <c r="C13" s="376" t="s">
        <v>569</v>
      </c>
      <c r="D13" s="379" t="s">
        <v>570</v>
      </c>
      <c r="E13" s="380"/>
      <c r="F13" s="382"/>
    </row>
    <row r="14" spans="1:6">
      <c r="A14" s="374" t="s">
        <v>567</v>
      </c>
      <c r="B14" s="375" t="s">
        <v>568</v>
      </c>
      <c r="C14" s="376" t="s">
        <v>546</v>
      </c>
      <c r="D14" s="379" t="s">
        <v>547</v>
      </c>
      <c r="E14" s="380"/>
      <c r="F14" s="381"/>
    </row>
    <row r="15" spans="1:6">
      <c r="A15" s="374" t="s">
        <v>567</v>
      </c>
      <c r="B15" s="375" t="s">
        <v>568</v>
      </c>
      <c r="C15" s="376" t="s">
        <v>548</v>
      </c>
      <c r="D15" s="379" t="s">
        <v>549</v>
      </c>
      <c r="E15" s="380"/>
      <c r="F15" s="381"/>
    </row>
    <row r="16" spans="1:6">
      <c r="A16" s="374" t="s">
        <v>567</v>
      </c>
      <c r="B16" s="375" t="s">
        <v>568</v>
      </c>
      <c r="C16" s="376" t="s">
        <v>550</v>
      </c>
      <c r="D16" s="379" t="s">
        <v>551</v>
      </c>
      <c r="E16" s="380"/>
      <c r="F16" s="381"/>
    </row>
    <row r="17" spans="1:6">
      <c r="A17" s="374" t="s">
        <v>567</v>
      </c>
      <c r="B17" s="375" t="s">
        <v>568</v>
      </c>
      <c r="C17" s="376" t="s">
        <v>555</v>
      </c>
      <c r="D17" s="379" t="s">
        <v>556</v>
      </c>
      <c r="E17" s="380" t="s">
        <v>552</v>
      </c>
      <c r="F17" s="381"/>
    </row>
    <row r="18" spans="1:6">
      <c r="A18" s="374" t="s">
        <v>571</v>
      </c>
      <c r="B18" s="375" t="s">
        <v>572</v>
      </c>
      <c r="C18" s="376" t="s">
        <v>569</v>
      </c>
      <c r="D18" s="379" t="s">
        <v>570</v>
      </c>
      <c r="E18" s="380" t="s">
        <v>552</v>
      </c>
      <c r="F18" s="382"/>
    </row>
    <row r="19" spans="1:6">
      <c r="A19" s="374" t="s">
        <v>571</v>
      </c>
      <c r="B19" s="375" t="s">
        <v>572</v>
      </c>
      <c r="C19" s="376" t="s">
        <v>555</v>
      </c>
      <c r="D19" s="379" t="s">
        <v>556</v>
      </c>
      <c r="E19" s="380"/>
      <c r="F19" s="378"/>
    </row>
    <row r="20" spans="1:6">
      <c r="A20" s="374" t="s">
        <v>573</v>
      </c>
      <c r="B20" s="375" t="s">
        <v>574</v>
      </c>
      <c r="C20" s="376" t="s">
        <v>575</v>
      </c>
      <c r="D20" s="379" t="s">
        <v>576</v>
      </c>
      <c r="E20" s="380"/>
      <c r="F20" s="378"/>
    </row>
    <row r="21" spans="1:6">
      <c r="A21" s="374" t="s">
        <v>573</v>
      </c>
      <c r="B21" s="375" t="s">
        <v>574</v>
      </c>
      <c r="C21" s="376" t="s">
        <v>555</v>
      </c>
      <c r="D21" s="379" t="s">
        <v>556</v>
      </c>
      <c r="E21" s="380" t="s">
        <v>552</v>
      </c>
      <c r="F21" s="378"/>
    </row>
    <row r="22" spans="1:6">
      <c r="A22" s="374" t="s">
        <v>577</v>
      </c>
      <c r="B22" s="375" t="s">
        <v>578</v>
      </c>
      <c r="C22" s="376" t="s">
        <v>575</v>
      </c>
      <c r="D22" s="379" t="s">
        <v>576</v>
      </c>
      <c r="E22" s="380" t="s">
        <v>552</v>
      </c>
      <c r="F22" s="378"/>
    </row>
    <row r="23" spans="1:6">
      <c r="A23" s="374" t="s">
        <v>577</v>
      </c>
      <c r="B23" s="375" t="s">
        <v>578</v>
      </c>
      <c r="C23" s="376" t="s">
        <v>555</v>
      </c>
      <c r="D23" s="379" t="s">
        <v>556</v>
      </c>
      <c r="E23" s="380"/>
      <c r="F23" s="378"/>
    </row>
    <row r="24" spans="1:6">
      <c r="A24" s="374" t="s">
        <v>579</v>
      </c>
      <c r="B24" s="375" t="s">
        <v>580</v>
      </c>
      <c r="C24" s="376" t="s">
        <v>569</v>
      </c>
      <c r="D24" s="379" t="s">
        <v>570</v>
      </c>
      <c r="E24" s="380"/>
      <c r="F24" s="382"/>
    </row>
    <row r="25" spans="1:6">
      <c r="A25" s="374" t="s">
        <v>579</v>
      </c>
      <c r="B25" s="375" t="s">
        <v>580</v>
      </c>
      <c r="C25" s="376" t="s">
        <v>575</v>
      </c>
      <c r="D25" s="379" t="s">
        <v>576</v>
      </c>
      <c r="E25" s="380"/>
      <c r="F25" s="378"/>
    </row>
    <row r="26" spans="1:6">
      <c r="A26" s="374" t="s">
        <v>579</v>
      </c>
      <c r="B26" s="375" t="s">
        <v>580</v>
      </c>
      <c r="C26" s="376" t="s">
        <v>555</v>
      </c>
      <c r="D26" s="379" t="s">
        <v>556</v>
      </c>
      <c r="E26" s="380" t="s">
        <v>552</v>
      </c>
      <c r="F26" s="378"/>
    </row>
    <row r="27" spans="1:6">
      <c r="A27" s="374" t="s">
        <v>581</v>
      </c>
      <c r="B27" s="375" t="s">
        <v>582</v>
      </c>
      <c r="C27" s="376" t="s">
        <v>583</v>
      </c>
      <c r="D27" s="379" t="s">
        <v>584</v>
      </c>
      <c r="E27" s="380"/>
      <c r="F27" s="378"/>
    </row>
    <row r="28" spans="1:6">
      <c r="A28" s="374" t="s">
        <v>581</v>
      </c>
      <c r="B28" s="375" t="s">
        <v>582</v>
      </c>
      <c r="C28" s="376" t="s">
        <v>555</v>
      </c>
      <c r="D28" s="379" t="s">
        <v>556</v>
      </c>
      <c r="E28" s="383"/>
      <c r="F28" s="378"/>
    </row>
    <row r="29" spans="1:6">
      <c r="A29" s="374" t="s">
        <v>581</v>
      </c>
      <c r="B29" s="375" t="s">
        <v>582</v>
      </c>
      <c r="C29" s="376" t="s">
        <v>585</v>
      </c>
      <c r="D29" s="379" t="s">
        <v>586</v>
      </c>
      <c r="E29" s="380" t="s">
        <v>552</v>
      </c>
      <c r="F29" s="378"/>
    </row>
    <row r="30" spans="1:6">
      <c r="A30" s="374" t="s">
        <v>587</v>
      </c>
      <c r="B30" s="375" t="s">
        <v>588</v>
      </c>
      <c r="C30" s="376" t="s">
        <v>589</v>
      </c>
      <c r="D30" s="379" t="s">
        <v>590</v>
      </c>
      <c r="E30" s="380"/>
      <c r="F30" s="378"/>
    </row>
    <row r="31" spans="1:6">
      <c r="A31" s="374" t="s">
        <v>587</v>
      </c>
      <c r="B31" s="375" t="s">
        <v>588</v>
      </c>
      <c r="C31" s="376" t="s">
        <v>591</v>
      </c>
      <c r="D31" s="379" t="s">
        <v>592</v>
      </c>
      <c r="E31" s="380" t="s">
        <v>552</v>
      </c>
      <c r="F31" s="378"/>
    </row>
    <row r="32" spans="1:6">
      <c r="A32" s="374" t="s">
        <v>593</v>
      </c>
      <c r="B32" s="375" t="s">
        <v>594</v>
      </c>
      <c r="C32" s="376" t="s">
        <v>546</v>
      </c>
      <c r="D32" s="379" t="s">
        <v>547</v>
      </c>
      <c r="E32" s="380"/>
      <c r="F32" s="381"/>
    </row>
    <row r="33" spans="1:6">
      <c r="A33" s="374" t="s">
        <v>593</v>
      </c>
      <c r="B33" s="375" t="s">
        <v>594</v>
      </c>
      <c r="C33" s="376" t="s">
        <v>548</v>
      </c>
      <c r="D33" s="379" t="s">
        <v>549</v>
      </c>
      <c r="E33" s="380"/>
      <c r="F33" s="381"/>
    </row>
    <row r="34" spans="1:6">
      <c r="A34" s="374" t="s">
        <v>593</v>
      </c>
      <c r="B34" s="375" t="s">
        <v>594</v>
      </c>
      <c r="C34" s="376" t="s">
        <v>550</v>
      </c>
      <c r="D34" s="379" t="s">
        <v>551</v>
      </c>
      <c r="E34" s="380"/>
      <c r="F34" s="381"/>
    </row>
    <row r="35" spans="1:6">
      <c r="A35" s="374" t="s">
        <v>593</v>
      </c>
      <c r="B35" s="375" t="s">
        <v>594</v>
      </c>
      <c r="C35" s="376" t="s">
        <v>559</v>
      </c>
      <c r="D35" s="379" t="s">
        <v>560</v>
      </c>
      <c r="E35" s="380" t="s">
        <v>552</v>
      </c>
      <c r="F35" s="378"/>
    </row>
    <row r="36" spans="1:6">
      <c r="A36" s="374" t="s">
        <v>595</v>
      </c>
      <c r="B36" s="375" t="s">
        <v>596</v>
      </c>
      <c r="C36" s="376" t="s">
        <v>559</v>
      </c>
      <c r="D36" s="379" t="s">
        <v>560</v>
      </c>
      <c r="E36" s="380" t="s">
        <v>552</v>
      </c>
      <c r="F36" s="378"/>
    </row>
    <row r="37" spans="1:6">
      <c r="A37" s="374" t="s">
        <v>597</v>
      </c>
      <c r="B37" s="375" t="s">
        <v>598</v>
      </c>
      <c r="C37" s="376" t="s">
        <v>559</v>
      </c>
      <c r="D37" s="379" t="s">
        <v>560</v>
      </c>
      <c r="E37" s="380" t="s">
        <v>552</v>
      </c>
      <c r="F37" s="378"/>
    </row>
    <row r="38" spans="1:6">
      <c r="A38" s="374" t="s">
        <v>599</v>
      </c>
      <c r="B38" s="375" t="s">
        <v>600</v>
      </c>
      <c r="C38" s="376" t="s">
        <v>601</v>
      </c>
      <c r="D38" s="379" t="s">
        <v>602</v>
      </c>
      <c r="E38" s="380"/>
      <c r="F38" s="378"/>
    </row>
    <row r="39" spans="1:6">
      <c r="A39" s="374" t="s">
        <v>599</v>
      </c>
      <c r="B39" s="375" t="s">
        <v>600</v>
      </c>
      <c r="C39" s="376" t="s">
        <v>603</v>
      </c>
      <c r="D39" s="379" t="s">
        <v>604</v>
      </c>
      <c r="E39" s="380" t="s">
        <v>552</v>
      </c>
      <c r="F39" s="378"/>
    </row>
    <row r="40" spans="1:6">
      <c r="A40" s="374" t="s">
        <v>605</v>
      </c>
      <c r="B40" s="375" t="s">
        <v>606</v>
      </c>
      <c r="C40" s="376" t="s">
        <v>601</v>
      </c>
      <c r="D40" s="379" t="s">
        <v>602</v>
      </c>
      <c r="E40" s="380"/>
      <c r="F40" s="378"/>
    </row>
    <row r="41" spans="1:6">
      <c r="A41" s="374" t="s">
        <v>605</v>
      </c>
      <c r="B41" s="375" t="s">
        <v>606</v>
      </c>
      <c r="C41" s="376" t="s">
        <v>603</v>
      </c>
      <c r="D41" s="379" t="s">
        <v>604</v>
      </c>
      <c r="E41" s="380" t="s">
        <v>552</v>
      </c>
      <c r="F41" s="378"/>
    </row>
    <row r="42" spans="1:6">
      <c r="A42" s="374" t="s">
        <v>607</v>
      </c>
      <c r="B42" s="375" t="s">
        <v>608</v>
      </c>
      <c r="C42" s="376" t="s">
        <v>609</v>
      </c>
      <c r="D42" s="379" t="s">
        <v>608</v>
      </c>
      <c r="E42" s="380" t="s">
        <v>552</v>
      </c>
      <c r="F42" s="378"/>
    </row>
    <row r="43" spans="1:6">
      <c r="A43" s="374" t="s">
        <v>610</v>
      </c>
      <c r="B43" s="375" t="s">
        <v>611</v>
      </c>
      <c r="C43" s="376" t="s">
        <v>546</v>
      </c>
      <c r="D43" s="379" t="s">
        <v>547</v>
      </c>
      <c r="E43" s="380"/>
      <c r="F43" s="381"/>
    </row>
    <row r="44" spans="1:6">
      <c r="A44" s="374" t="s">
        <v>610</v>
      </c>
      <c r="B44" s="375" t="s">
        <v>611</v>
      </c>
      <c r="C44" s="376" t="s">
        <v>548</v>
      </c>
      <c r="D44" s="379" t="s">
        <v>549</v>
      </c>
      <c r="E44" s="380"/>
      <c r="F44" s="381"/>
    </row>
    <row r="45" spans="1:6">
      <c r="A45" s="374" t="s">
        <v>610</v>
      </c>
      <c r="B45" s="375" t="s">
        <v>611</v>
      </c>
      <c r="C45" s="376" t="s">
        <v>550</v>
      </c>
      <c r="D45" s="379" t="s">
        <v>551</v>
      </c>
      <c r="E45" s="380"/>
      <c r="F45" s="381"/>
    </row>
    <row r="46" spans="1:6">
      <c r="A46" s="374" t="s">
        <v>610</v>
      </c>
      <c r="B46" s="375" t="s">
        <v>611</v>
      </c>
      <c r="C46" s="376" t="s">
        <v>559</v>
      </c>
      <c r="D46" s="379" t="s">
        <v>560</v>
      </c>
      <c r="E46" s="380"/>
      <c r="F46" s="381"/>
    </row>
    <row r="47" spans="1:6">
      <c r="A47" s="374" t="s">
        <v>610</v>
      </c>
      <c r="B47" s="375" t="s">
        <v>611</v>
      </c>
      <c r="C47" s="376" t="s">
        <v>612</v>
      </c>
      <c r="D47" s="379" t="s">
        <v>613</v>
      </c>
      <c r="E47" s="380" t="s">
        <v>552</v>
      </c>
      <c r="F47" s="378"/>
    </row>
    <row r="48" spans="1:6">
      <c r="A48" s="374" t="s">
        <v>614</v>
      </c>
      <c r="B48" s="375" t="s">
        <v>615</v>
      </c>
      <c r="C48" s="376" t="s">
        <v>559</v>
      </c>
      <c r="D48" s="379" t="s">
        <v>560</v>
      </c>
      <c r="E48" s="380"/>
      <c r="F48" s="381"/>
    </row>
    <row r="49" spans="1:6">
      <c r="A49" s="374" t="s">
        <v>614</v>
      </c>
      <c r="B49" s="375" t="s">
        <v>615</v>
      </c>
      <c r="C49" s="376" t="s">
        <v>616</v>
      </c>
      <c r="D49" s="379" t="s">
        <v>617</v>
      </c>
      <c r="E49" s="380" t="s">
        <v>552</v>
      </c>
      <c r="F49" s="378"/>
    </row>
    <row r="50" spans="1:6">
      <c r="A50" s="374" t="s">
        <v>614</v>
      </c>
      <c r="B50" s="375" t="s">
        <v>615</v>
      </c>
      <c r="C50" s="376" t="s">
        <v>618</v>
      </c>
      <c r="D50" s="379" t="s">
        <v>619</v>
      </c>
      <c r="E50" s="380"/>
      <c r="F50" s="378"/>
    </row>
    <row r="51" spans="1:6">
      <c r="A51" s="374" t="s">
        <v>620</v>
      </c>
      <c r="B51" s="375" t="s">
        <v>621</v>
      </c>
      <c r="C51" s="376" t="s">
        <v>559</v>
      </c>
      <c r="D51" s="379" t="s">
        <v>560</v>
      </c>
      <c r="E51" s="380"/>
      <c r="F51" s="381"/>
    </row>
    <row r="52" spans="1:6">
      <c r="A52" s="374" t="s">
        <v>620</v>
      </c>
      <c r="B52" s="375" t="s">
        <v>621</v>
      </c>
      <c r="C52" s="376" t="s">
        <v>616</v>
      </c>
      <c r="D52" s="379" t="s">
        <v>617</v>
      </c>
      <c r="E52" s="380" t="s">
        <v>552</v>
      </c>
      <c r="F52" s="378"/>
    </row>
    <row r="53" spans="1:6">
      <c r="A53" s="374" t="s">
        <v>620</v>
      </c>
      <c r="B53" s="375" t="s">
        <v>621</v>
      </c>
      <c r="C53" s="376" t="s">
        <v>618</v>
      </c>
      <c r="D53" s="379" t="s">
        <v>619</v>
      </c>
      <c r="E53" s="380"/>
      <c r="F53" s="378"/>
    </row>
    <row r="54" spans="1:6">
      <c r="A54" s="374" t="s">
        <v>622</v>
      </c>
      <c r="B54" s="375" t="s">
        <v>623</v>
      </c>
      <c r="C54" s="376" t="s">
        <v>624</v>
      </c>
      <c r="D54" s="379" t="s">
        <v>625</v>
      </c>
      <c r="E54" s="380"/>
      <c r="F54" s="378"/>
    </row>
    <row r="55" spans="1:6">
      <c r="A55" s="374" t="s">
        <v>622</v>
      </c>
      <c r="B55" s="375" t="s">
        <v>623</v>
      </c>
      <c r="C55" s="376" t="s">
        <v>626</v>
      </c>
      <c r="D55" s="379" t="s">
        <v>627</v>
      </c>
      <c r="E55" s="380"/>
      <c r="F55" s="378"/>
    </row>
    <row r="56" spans="1:6">
      <c r="A56" s="374" t="s">
        <v>622</v>
      </c>
      <c r="B56" s="375" t="s">
        <v>623</v>
      </c>
      <c r="C56" s="376" t="s">
        <v>628</v>
      </c>
      <c r="D56" s="379" t="s">
        <v>629</v>
      </c>
      <c r="E56" s="380"/>
      <c r="F56" s="378"/>
    </row>
    <row r="57" spans="1:6">
      <c r="A57" s="374" t="s">
        <v>622</v>
      </c>
      <c r="B57" s="375" t="s">
        <v>623</v>
      </c>
      <c r="C57" s="376" t="s">
        <v>616</v>
      </c>
      <c r="D57" s="379" t="s">
        <v>617</v>
      </c>
      <c r="E57" s="383" t="s">
        <v>552</v>
      </c>
      <c r="F57" s="378"/>
    </row>
    <row r="58" spans="1:6">
      <c r="A58" s="374" t="s">
        <v>630</v>
      </c>
      <c r="B58" s="375" t="s">
        <v>631</v>
      </c>
      <c r="C58" s="376" t="s">
        <v>624</v>
      </c>
      <c r="D58" s="379" t="s">
        <v>625</v>
      </c>
      <c r="E58" s="380"/>
      <c r="F58" s="378"/>
    </row>
    <row r="59" spans="1:6">
      <c r="A59" s="374" t="s">
        <v>630</v>
      </c>
      <c r="B59" s="375" t="s">
        <v>631</v>
      </c>
      <c r="C59" s="376" t="s">
        <v>626</v>
      </c>
      <c r="D59" s="379" t="s">
        <v>627</v>
      </c>
      <c r="E59" s="380"/>
      <c r="F59" s="378"/>
    </row>
    <row r="60" spans="1:6">
      <c r="A60" s="374" t="s">
        <v>630</v>
      </c>
      <c r="B60" s="375" t="s">
        <v>631</v>
      </c>
      <c r="C60" s="376" t="s">
        <v>632</v>
      </c>
      <c r="D60" s="379" t="s">
        <v>633</v>
      </c>
      <c r="E60" s="380"/>
      <c r="F60" s="381"/>
    </row>
    <row r="61" spans="1:6">
      <c r="A61" s="374" t="s">
        <v>630</v>
      </c>
      <c r="B61" s="375" t="s">
        <v>631</v>
      </c>
      <c r="C61" s="376" t="s">
        <v>634</v>
      </c>
      <c r="D61" s="379" t="s">
        <v>635</v>
      </c>
      <c r="E61" s="380"/>
      <c r="F61" s="381"/>
    </row>
    <row r="62" spans="1:6">
      <c r="A62" s="374" t="s">
        <v>630</v>
      </c>
      <c r="B62" s="375" t="s">
        <v>631</v>
      </c>
      <c r="C62" s="376" t="s">
        <v>636</v>
      </c>
      <c r="D62" s="379" t="s">
        <v>637</v>
      </c>
      <c r="E62" s="380"/>
      <c r="F62" s="378"/>
    </row>
    <row r="63" spans="1:6">
      <c r="A63" s="374" t="s">
        <v>630</v>
      </c>
      <c r="B63" s="375" t="s">
        <v>631</v>
      </c>
      <c r="C63" s="376" t="s">
        <v>616</v>
      </c>
      <c r="D63" s="379" t="s">
        <v>617</v>
      </c>
      <c r="E63" s="380" t="s">
        <v>552</v>
      </c>
      <c r="F63" s="378"/>
    </row>
    <row r="64" spans="1:6">
      <c r="A64" s="374" t="s">
        <v>638</v>
      </c>
      <c r="B64" s="375" t="s">
        <v>639</v>
      </c>
      <c r="C64" s="376" t="s">
        <v>559</v>
      </c>
      <c r="D64" s="379" t="s">
        <v>560</v>
      </c>
      <c r="E64" s="380"/>
      <c r="F64" s="381"/>
    </row>
    <row r="65" spans="1:6">
      <c r="A65" s="374" t="s">
        <v>638</v>
      </c>
      <c r="B65" s="375" t="s">
        <v>639</v>
      </c>
      <c r="C65" s="376" t="s">
        <v>640</v>
      </c>
      <c r="D65" s="379" t="s">
        <v>641</v>
      </c>
      <c r="E65" s="380" t="s">
        <v>552</v>
      </c>
      <c r="F65" s="378"/>
    </row>
    <row r="66" spans="1:6">
      <c r="A66" s="374" t="s">
        <v>642</v>
      </c>
      <c r="B66" s="375" t="s">
        <v>643</v>
      </c>
      <c r="C66" s="376" t="s">
        <v>640</v>
      </c>
      <c r="D66" s="379" t="s">
        <v>641</v>
      </c>
      <c r="E66" s="380" t="s">
        <v>552</v>
      </c>
      <c r="F66" s="378"/>
    </row>
    <row r="67" spans="1:6">
      <c r="A67" s="374" t="s">
        <v>644</v>
      </c>
      <c r="B67" s="375" t="s">
        <v>645</v>
      </c>
      <c r="C67" s="376" t="s">
        <v>646</v>
      </c>
      <c r="D67" s="379" t="s">
        <v>647</v>
      </c>
      <c r="E67" s="380" t="s">
        <v>552</v>
      </c>
      <c r="F67" s="378"/>
    </row>
    <row r="68" spans="1:6">
      <c r="A68" s="374" t="s">
        <v>648</v>
      </c>
      <c r="B68" s="375" t="s">
        <v>649</v>
      </c>
      <c r="C68" s="376" t="s">
        <v>640</v>
      </c>
      <c r="D68" s="379" t="s">
        <v>641</v>
      </c>
      <c r="E68" s="380" t="s">
        <v>552</v>
      </c>
      <c r="F68" s="378"/>
    </row>
    <row r="69" spans="1:6">
      <c r="A69" s="374" t="s">
        <v>648</v>
      </c>
      <c r="B69" s="375" t="s">
        <v>649</v>
      </c>
      <c r="C69" s="376" t="s">
        <v>646</v>
      </c>
      <c r="D69" s="379" t="s">
        <v>647</v>
      </c>
      <c r="E69" s="380"/>
      <c r="F69" s="378"/>
    </row>
    <row r="70" spans="1:6">
      <c r="A70" s="374" t="s">
        <v>650</v>
      </c>
      <c r="B70" s="375" t="s">
        <v>651</v>
      </c>
      <c r="C70" s="376" t="s">
        <v>646</v>
      </c>
      <c r="D70" s="379" t="s">
        <v>647</v>
      </c>
      <c r="E70" s="380" t="s">
        <v>552</v>
      </c>
      <c r="F70" s="378"/>
    </row>
    <row r="71" spans="1:6">
      <c r="A71" s="374" t="s">
        <v>652</v>
      </c>
      <c r="B71" s="375" t="s">
        <v>653</v>
      </c>
      <c r="C71" s="376" t="s">
        <v>640</v>
      </c>
      <c r="D71" s="379" t="s">
        <v>641</v>
      </c>
      <c r="E71" s="380" t="s">
        <v>552</v>
      </c>
      <c r="F71" s="381"/>
    </row>
    <row r="72" spans="1:6">
      <c r="A72" s="374" t="s">
        <v>654</v>
      </c>
      <c r="B72" s="375" t="s">
        <v>655</v>
      </c>
      <c r="C72" s="376" t="s">
        <v>632</v>
      </c>
      <c r="D72" s="379" t="s">
        <v>633</v>
      </c>
      <c r="E72" s="380"/>
      <c r="F72" s="381"/>
    </row>
    <row r="73" spans="1:6">
      <c r="A73" s="374" t="s">
        <v>654</v>
      </c>
      <c r="B73" s="375" t="s">
        <v>655</v>
      </c>
      <c r="C73" s="376" t="s">
        <v>656</v>
      </c>
      <c r="D73" s="379" t="s">
        <v>657</v>
      </c>
      <c r="E73" s="380" t="s">
        <v>552</v>
      </c>
      <c r="F73" s="378"/>
    </row>
    <row r="74" spans="1:6">
      <c r="A74" s="374" t="s">
        <v>658</v>
      </c>
      <c r="B74" s="375" t="s">
        <v>659</v>
      </c>
      <c r="C74" s="376" t="s">
        <v>656</v>
      </c>
      <c r="D74" s="379" t="s">
        <v>657</v>
      </c>
      <c r="E74" s="380" t="s">
        <v>552</v>
      </c>
      <c r="F74" s="378"/>
    </row>
    <row r="75" spans="1:6">
      <c r="A75" s="374" t="s">
        <v>660</v>
      </c>
      <c r="B75" s="375" t="s">
        <v>661</v>
      </c>
      <c r="C75" s="376" t="s">
        <v>555</v>
      </c>
      <c r="D75" s="379" t="s">
        <v>556</v>
      </c>
      <c r="E75" s="380"/>
      <c r="F75" s="381"/>
    </row>
    <row r="76" spans="1:6">
      <c r="A76" s="374" t="s">
        <v>660</v>
      </c>
      <c r="B76" s="375" t="s">
        <v>661</v>
      </c>
      <c r="C76" s="376" t="s">
        <v>640</v>
      </c>
      <c r="D76" s="379" t="s">
        <v>641</v>
      </c>
      <c r="E76" s="380" t="s">
        <v>552</v>
      </c>
      <c r="F76" s="378"/>
    </row>
    <row r="77" spans="1:6">
      <c r="A77" s="374" t="s">
        <v>662</v>
      </c>
      <c r="B77" s="375" t="s">
        <v>663</v>
      </c>
      <c r="C77" s="376" t="s">
        <v>664</v>
      </c>
      <c r="D77" s="379" t="s">
        <v>665</v>
      </c>
      <c r="E77" s="380" t="s">
        <v>552</v>
      </c>
      <c r="F77" s="378"/>
    </row>
    <row r="78" spans="1:6">
      <c r="A78" s="374" t="s">
        <v>666</v>
      </c>
      <c r="B78" s="375" t="s">
        <v>667</v>
      </c>
      <c r="C78" s="376" t="s">
        <v>668</v>
      </c>
      <c r="D78" s="379" t="s">
        <v>669</v>
      </c>
      <c r="E78" s="380" t="s">
        <v>552</v>
      </c>
      <c r="F78" s="378"/>
    </row>
    <row r="79" spans="1:6">
      <c r="A79" s="374" t="s">
        <v>666</v>
      </c>
      <c r="B79" s="375" t="s">
        <v>667</v>
      </c>
      <c r="C79" s="376" t="s">
        <v>670</v>
      </c>
      <c r="D79" s="379" t="s">
        <v>671</v>
      </c>
      <c r="E79" s="380"/>
      <c r="F79" s="378"/>
    </row>
    <row r="80" spans="1:6">
      <c r="A80" s="374" t="s">
        <v>666</v>
      </c>
      <c r="B80" s="375" t="s">
        <v>667</v>
      </c>
      <c r="C80" s="376" t="s">
        <v>672</v>
      </c>
      <c r="D80" s="379" t="s">
        <v>673</v>
      </c>
      <c r="E80" s="380"/>
      <c r="F80" s="378"/>
    </row>
    <row r="81" spans="1:6">
      <c r="A81" s="374" t="s">
        <v>674</v>
      </c>
      <c r="B81" s="375" t="s">
        <v>675</v>
      </c>
      <c r="C81" s="376" t="s">
        <v>668</v>
      </c>
      <c r="D81" s="379" t="s">
        <v>669</v>
      </c>
      <c r="E81" s="380" t="s">
        <v>552</v>
      </c>
      <c r="F81" s="378"/>
    </row>
    <row r="82" spans="1:6">
      <c r="A82" s="374" t="s">
        <v>674</v>
      </c>
      <c r="B82" s="375" t="s">
        <v>675</v>
      </c>
      <c r="C82" s="376" t="s">
        <v>670</v>
      </c>
      <c r="D82" s="379" t="s">
        <v>671</v>
      </c>
      <c r="E82" s="380"/>
      <c r="F82" s="378"/>
    </row>
    <row r="83" spans="1:6">
      <c r="A83" s="374" t="s">
        <v>676</v>
      </c>
      <c r="B83" s="375" t="s">
        <v>677</v>
      </c>
      <c r="C83" s="376" t="s">
        <v>668</v>
      </c>
      <c r="D83" s="379" t="s">
        <v>669</v>
      </c>
      <c r="E83" s="380" t="s">
        <v>552</v>
      </c>
      <c r="F83" s="378"/>
    </row>
    <row r="84" spans="1:6">
      <c r="A84" s="374" t="s">
        <v>678</v>
      </c>
      <c r="B84" s="375" t="s">
        <v>679</v>
      </c>
      <c r="C84" s="376" t="s">
        <v>668</v>
      </c>
      <c r="D84" s="379" t="s">
        <v>669</v>
      </c>
      <c r="E84" s="380" t="s">
        <v>552</v>
      </c>
      <c r="F84" s="381"/>
    </row>
    <row r="85" spans="1:6">
      <c r="A85" s="374" t="s">
        <v>678</v>
      </c>
      <c r="B85" s="375" t="s">
        <v>679</v>
      </c>
      <c r="C85" s="376" t="s">
        <v>680</v>
      </c>
      <c r="D85" s="379" t="s">
        <v>681</v>
      </c>
      <c r="E85" s="380"/>
      <c r="F85" s="381"/>
    </row>
    <row r="86" spans="1:6">
      <c r="A86" s="374" t="s">
        <v>682</v>
      </c>
      <c r="B86" s="375" t="s">
        <v>683</v>
      </c>
      <c r="C86" s="376" t="s">
        <v>684</v>
      </c>
      <c r="D86" s="379" t="s">
        <v>685</v>
      </c>
      <c r="E86" s="380" t="s">
        <v>552</v>
      </c>
      <c r="F86" s="378"/>
    </row>
    <row r="87" spans="1:6">
      <c r="A87" s="374" t="s">
        <v>686</v>
      </c>
      <c r="B87" s="375" t="s">
        <v>687</v>
      </c>
      <c r="C87" s="376" t="s">
        <v>684</v>
      </c>
      <c r="D87" s="379" t="s">
        <v>685</v>
      </c>
      <c r="E87" s="380" t="s">
        <v>552</v>
      </c>
      <c r="F87" s="378"/>
    </row>
    <row r="88" spans="1:6">
      <c r="A88" s="374" t="s">
        <v>688</v>
      </c>
      <c r="B88" s="375" t="s">
        <v>689</v>
      </c>
      <c r="C88" s="376" t="s">
        <v>684</v>
      </c>
      <c r="D88" s="379" t="s">
        <v>685</v>
      </c>
      <c r="E88" s="380" t="s">
        <v>552</v>
      </c>
      <c r="F88" s="378"/>
    </row>
    <row r="89" spans="1:6">
      <c r="A89" s="374" t="s">
        <v>690</v>
      </c>
      <c r="B89" s="375" t="s">
        <v>691</v>
      </c>
      <c r="C89" s="376" t="s">
        <v>684</v>
      </c>
      <c r="D89" s="379" t="s">
        <v>685</v>
      </c>
      <c r="E89" s="380" t="s">
        <v>552</v>
      </c>
      <c r="F89" s="378"/>
    </row>
    <row r="90" spans="1:6">
      <c r="A90" s="374" t="s">
        <v>692</v>
      </c>
      <c r="B90" s="375" t="s">
        <v>693</v>
      </c>
      <c r="C90" s="376" t="s">
        <v>694</v>
      </c>
      <c r="D90" s="379" t="s">
        <v>695</v>
      </c>
      <c r="E90" s="380" t="s">
        <v>552</v>
      </c>
      <c r="F90" s="378"/>
    </row>
    <row r="91" spans="1:6">
      <c r="A91" s="374" t="s">
        <v>692</v>
      </c>
      <c r="B91" s="375" t="s">
        <v>693</v>
      </c>
      <c r="C91" s="376" t="s">
        <v>668</v>
      </c>
      <c r="D91" s="379" t="s">
        <v>669</v>
      </c>
      <c r="E91" s="380"/>
      <c r="F91" s="378"/>
    </row>
    <row r="92" spans="1:6">
      <c r="A92" s="374" t="s">
        <v>692</v>
      </c>
      <c r="B92" s="375" t="s">
        <v>693</v>
      </c>
      <c r="C92" s="376" t="s">
        <v>696</v>
      </c>
      <c r="D92" s="379" t="s">
        <v>673</v>
      </c>
      <c r="E92" s="380"/>
      <c r="F92" s="378"/>
    </row>
    <row r="93" spans="1:6">
      <c r="A93" s="374" t="s">
        <v>697</v>
      </c>
      <c r="B93" s="375" t="s">
        <v>698</v>
      </c>
      <c r="C93" s="376" t="s">
        <v>694</v>
      </c>
      <c r="D93" s="379" t="s">
        <v>695</v>
      </c>
      <c r="E93" s="380" t="s">
        <v>552</v>
      </c>
      <c r="F93" s="378"/>
    </row>
    <row r="94" spans="1:6">
      <c r="A94" s="374" t="s">
        <v>699</v>
      </c>
      <c r="B94" s="375" t="s">
        <v>700</v>
      </c>
      <c r="C94" s="376" t="s">
        <v>701</v>
      </c>
      <c r="D94" s="379" t="s">
        <v>669</v>
      </c>
      <c r="E94" s="380" t="s">
        <v>552</v>
      </c>
      <c r="F94" s="378"/>
    </row>
    <row r="95" spans="1:6">
      <c r="A95" s="374" t="s">
        <v>699</v>
      </c>
      <c r="B95" s="375" t="s">
        <v>700</v>
      </c>
      <c r="C95" s="376" t="s">
        <v>696</v>
      </c>
      <c r="D95" s="379" t="s">
        <v>673</v>
      </c>
      <c r="E95" s="380"/>
      <c r="F95" s="378"/>
    </row>
    <row r="96" spans="1:6">
      <c r="A96" s="374" t="s">
        <v>702</v>
      </c>
      <c r="B96" s="375" t="s">
        <v>703</v>
      </c>
      <c r="C96" s="376" t="s">
        <v>704</v>
      </c>
      <c r="D96" s="379" t="s">
        <v>705</v>
      </c>
      <c r="E96" s="380" t="s">
        <v>552</v>
      </c>
      <c r="F96" s="378"/>
    </row>
    <row r="97" spans="1:6">
      <c r="A97" s="374" t="s">
        <v>706</v>
      </c>
      <c r="B97" s="375" t="s">
        <v>707</v>
      </c>
      <c r="C97" s="376" t="s">
        <v>704</v>
      </c>
      <c r="D97" s="379" t="s">
        <v>705</v>
      </c>
      <c r="E97" s="380" t="s">
        <v>552</v>
      </c>
      <c r="F97" s="378"/>
    </row>
    <row r="98" spans="1:6">
      <c r="A98" s="374" t="s">
        <v>706</v>
      </c>
      <c r="B98" s="375" t="s">
        <v>707</v>
      </c>
      <c r="C98" s="376" t="s">
        <v>708</v>
      </c>
      <c r="D98" s="379" t="s">
        <v>709</v>
      </c>
      <c r="E98" s="380"/>
      <c r="F98" s="378"/>
    </row>
    <row r="99" spans="1:6">
      <c r="A99" s="374" t="s">
        <v>710</v>
      </c>
      <c r="B99" s="375" t="s">
        <v>711</v>
      </c>
      <c r="C99" s="376" t="s">
        <v>704</v>
      </c>
      <c r="D99" s="379" t="s">
        <v>705</v>
      </c>
      <c r="E99" s="380" t="s">
        <v>552</v>
      </c>
      <c r="F99" s="378"/>
    </row>
    <row r="100" spans="1:6">
      <c r="A100" s="374" t="s">
        <v>710</v>
      </c>
      <c r="B100" s="375" t="s">
        <v>711</v>
      </c>
      <c r="C100" s="376" t="s">
        <v>708</v>
      </c>
      <c r="D100" s="379" t="s">
        <v>709</v>
      </c>
      <c r="E100" s="380"/>
      <c r="F100" s="378"/>
    </row>
    <row r="101" spans="1:6">
      <c r="A101" s="374" t="s">
        <v>712</v>
      </c>
      <c r="B101" s="375" t="s">
        <v>713</v>
      </c>
      <c r="C101" s="376" t="s">
        <v>704</v>
      </c>
      <c r="D101" s="379" t="s">
        <v>705</v>
      </c>
      <c r="E101" s="380" t="s">
        <v>552</v>
      </c>
      <c r="F101" s="378"/>
    </row>
    <row r="102" spans="1:6">
      <c r="A102" s="374" t="s">
        <v>714</v>
      </c>
      <c r="B102" s="375" t="s">
        <v>715</v>
      </c>
      <c r="C102" s="376" t="s">
        <v>704</v>
      </c>
      <c r="D102" s="379" t="s">
        <v>705</v>
      </c>
      <c r="E102" s="380" t="s">
        <v>552</v>
      </c>
      <c r="F102" s="378"/>
    </row>
    <row r="103" spans="1:6">
      <c r="A103" s="374" t="s">
        <v>716</v>
      </c>
      <c r="B103" s="375" t="s">
        <v>717</v>
      </c>
      <c r="C103" s="376" t="s">
        <v>701</v>
      </c>
      <c r="D103" s="379" t="s">
        <v>669</v>
      </c>
      <c r="E103" s="380" t="s">
        <v>552</v>
      </c>
      <c r="F103" s="378"/>
    </row>
    <row r="104" spans="1:6">
      <c r="A104" s="374" t="s">
        <v>716</v>
      </c>
      <c r="B104" s="375" t="s">
        <v>717</v>
      </c>
      <c r="C104" s="376" t="s">
        <v>718</v>
      </c>
      <c r="D104" s="379" t="s">
        <v>671</v>
      </c>
      <c r="E104" s="380"/>
      <c r="F104" s="378"/>
    </row>
    <row r="105" spans="1:6">
      <c r="A105" s="374" t="s">
        <v>716</v>
      </c>
      <c r="B105" s="375" t="s">
        <v>717</v>
      </c>
      <c r="C105" s="376" t="s">
        <v>696</v>
      </c>
      <c r="D105" s="379" t="s">
        <v>673</v>
      </c>
      <c r="E105" s="380"/>
      <c r="F105" s="378"/>
    </row>
    <row r="106" spans="1:6">
      <c r="A106" s="374" t="s">
        <v>719</v>
      </c>
      <c r="B106" s="375" t="s">
        <v>720</v>
      </c>
      <c r="C106" s="376" t="s">
        <v>721</v>
      </c>
      <c r="D106" s="379" t="s">
        <v>722</v>
      </c>
      <c r="E106" s="380" t="s">
        <v>552</v>
      </c>
      <c r="F106" s="378"/>
    </row>
    <row r="107" spans="1:6">
      <c r="A107" s="374" t="s">
        <v>723</v>
      </c>
      <c r="B107" s="375" t="s">
        <v>724</v>
      </c>
      <c r="C107" s="376" t="s">
        <v>694</v>
      </c>
      <c r="D107" s="379" t="s">
        <v>695</v>
      </c>
      <c r="E107" s="380" t="s">
        <v>552</v>
      </c>
      <c r="F107" s="378"/>
    </row>
    <row r="108" spans="1:6">
      <c r="A108" s="374" t="s">
        <v>723</v>
      </c>
      <c r="B108" s="375" t="s">
        <v>724</v>
      </c>
      <c r="C108" s="376" t="s">
        <v>684</v>
      </c>
      <c r="D108" s="379" t="s">
        <v>685</v>
      </c>
      <c r="E108" s="380"/>
      <c r="F108" s="378"/>
    </row>
    <row r="109" spans="1:6">
      <c r="A109" s="374" t="s">
        <v>723</v>
      </c>
      <c r="B109" s="375" t="s">
        <v>724</v>
      </c>
      <c r="C109" s="376" t="s">
        <v>701</v>
      </c>
      <c r="D109" s="379" t="s">
        <v>669</v>
      </c>
      <c r="E109" s="380"/>
      <c r="F109" s="378"/>
    </row>
    <row r="110" spans="1:6">
      <c r="A110" s="374" t="s">
        <v>723</v>
      </c>
      <c r="B110" s="375" t="s">
        <v>724</v>
      </c>
      <c r="C110" s="376" t="s">
        <v>718</v>
      </c>
      <c r="D110" s="379" t="s">
        <v>671</v>
      </c>
      <c r="E110" s="380"/>
      <c r="F110" s="378"/>
    </row>
    <row r="111" spans="1:6">
      <c r="A111" s="374" t="s">
        <v>723</v>
      </c>
      <c r="B111" s="375" t="s">
        <v>724</v>
      </c>
      <c r="C111" s="376" t="s">
        <v>696</v>
      </c>
      <c r="D111" s="379" t="s">
        <v>673</v>
      </c>
      <c r="E111" s="380"/>
      <c r="F111" s="378"/>
    </row>
    <row r="112" spans="1:6">
      <c r="A112" s="374" t="s">
        <v>725</v>
      </c>
      <c r="B112" s="375" t="s">
        <v>726</v>
      </c>
      <c r="C112" s="376" t="s">
        <v>708</v>
      </c>
      <c r="D112" s="379" t="s">
        <v>709</v>
      </c>
      <c r="E112" s="380" t="s">
        <v>552</v>
      </c>
      <c r="F112" s="378"/>
    </row>
    <row r="113" spans="1:6">
      <c r="A113" s="374" t="s">
        <v>725</v>
      </c>
      <c r="B113" s="375" t="s">
        <v>726</v>
      </c>
      <c r="C113" s="376" t="s">
        <v>718</v>
      </c>
      <c r="D113" s="379" t="s">
        <v>671</v>
      </c>
      <c r="E113" s="380"/>
      <c r="F113" s="378"/>
    </row>
    <row r="114" spans="1:6">
      <c r="A114" s="374" t="s">
        <v>727</v>
      </c>
      <c r="B114" s="375" t="s">
        <v>728</v>
      </c>
      <c r="C114" s="376" t="s">
        <v>708</v>
      </c>
      <c r="D114" s="379" t="s">
        <v>709</v>
      </c>
      <c r="E114" s="380" t="s">
        <v>552</v>
      </c>
      <c r="F114" s="378"/>
    </row>
    <row r="115" spans="1:6">
      <c r="A115" s="374" t="s">
        <v>727</v>
      </c>
      <c r="B115" s="375" t="s">
        <v>728</v>
      </c>
      <c r="C115" s="376" t="s">
        <v>701</v>
      </c>
      <c r="D115" s="379" t="s">
        <v>669</v>
      </c>
      <c r="E115" s="380"/>
      <c r="F115" s="378"/>
    </row>
    <row r="116" spans="1:6">
      <c r="A116" s="374" t="s">
        <v>729</v>
      </c>
      <c r="B116" s="375" t="s">
        <v>730</v>
      </c>
      <c r="C116" s="376" t="s">
        <v>701</v>
      </c>
      <c r="D116" s="379" t="s">
        <v>669</v>
      </c>
      <c r="E116" s="380"/>
      <c r="F116" s="378"/>
    </row>
    <row r="117" spans="1:6">
      <c r="A117" s="374" t="s">
        <v>729</v>
      </c>
      <c r="B117" s="375" t="s">
        <v>730</v>
      </c>
      <c r="C117" s="376" t="s">
        <v>718</v>
      </c>
      <c r="D117" s="379" t="s">
        <v>671</v>
      </c>
      <c r="E117" s="380" t="s">
        <v>552</v>
      </c>
      <c r="F117" s="378"/>
    </row>
    <row r="118" spans="1:6">
      <c r="A118" s="374" t="s">
        <v>731</v>
      </c>
      <c r="B118" s="375" t="s">
        <v>732</v>
      </c>
      <c r="C118" s="376" t="s">
        <v>718</v>
      </c>
      <c r="D118" s="379" t="s">
        <v>671</v>
      </c>
      <c r="E118" s="380" t="s">
        <v>552</v>
      </c>
      <c r="F118" s="378"/>
    </row>
    <row r="119" spans="1:6">
      <c r="A119" s="374" t="s">
        <v>733</v>
      </c>
      <c r="B119" s="375" t="s">
        <v>734</v>
      </c>
      <c r="C119" s="376" t="s">
        <v>701</v>
      </c>
      <c r="D119" s="379" t="s">
        <v>669</v>
      </c>
      <c r="E119" s="380" t="s">
        <v>552</v>
      </c>
      <c r="F119" s="378"/>
    </row>
    <row r="120" spans="1:6">
      <c r="A120" s="374" t="s">
        <v>735</v>
      </c>
      <c r="B120" s="375" t="s">
        <v>736</v>
      </c>
      <c r="C120" s="376" t="s">
        <v>701</v>
      </c>
      <c r="D120" s="379" t="s">
        <v>669</v>
      </c>
      <c r="E120" s="380" t="s">
        <v>552</v>
      </c>
      <c r="F120" s="378"/>
    </row>
    <row r="121" spans="1:6">
      <c r="A121" s="374" t="s">
        <v>737</v>
      </c>
      <c r="B121" s="375" t="s">
        <v>738</v>
      </c>
      <c r="C121" s="376" t="s">
        <v>684</v>
      </c>
      <c r="D121" s="379" t="s">
        <v>685</v>
      </c>
      <c r="E121" s="380" t="s">
        <v>552</v>
      </c>
      <c r="F121" s="378"/>
    </row>
    <row r="122" spans="1:6">
      <c r="A122" s="374" t="s">
        <v>739</v>
      </c>
      <c r="B122" s="375" t="s">
        <v>740</v>
      </c>
      <c r="C122" s="376" t="s">
        <v>684</v>
      </c>
      <c r="D122" s="379" t="s">
        <v>685</v>
      </c>
      <c r="E122" s="380" t="s">
        <v>552</v>
      </c>
      <c r="F122" s="378"/>
    </row>
    <row r="123" spans="1:6">
      <c r="A123" s="374" t="s">
        <v>741</v>
      </c>
      <c r="B123" s="375" t="s">
        <v>742</v>
      </c>
      <c r="C123" s="376" t="s">
        <v>684</v>
      </c>
      <c r="D123" s="379" t="s">
        <v>685</v>
      </c>
      <c r="E123" s="380" t="s">
        <v>552</v>
      </c>
      <c r="F123" s="378"/>
    </row>
    <row r="124" spans="1:6">
      <c r="A124" s="374" t="s">
        <v>743</v>
      </c>
      <c r="B124" s="375" t="s">
        <v>744</v>
      </c>
      <c r="C124" s="376" t="s">
        <v>745</v>
      </c>
      <c r="D124" s="379" t="s">
        <v>746</v>
      </c>
      <c r="E124" s="380" t="s">
        <v>552</v>
      </c>
      <c r="F124" s="381"/>
    </row>
    <row r="125" spans="1:6">
      <c r="A125" s="374" t="s">
        <v>747</v>
      </c>
      <c r="B125" s="375" t="s">
        <v>748</v>
      </c>
      <c r="C125" s="376" t="s">
        <v>696</v>
      </c>
      <c r="D125" s="379" t="s">
        <v>673</v>
      </c>
      <c r="E125" s="380" t="s">
        <v>552</v>
      </c>
      <c r="F125" s="378"/>
    </row>
    <row r="126" spans="1:6">
      <c r="A126" s="374" t="s">
        <v>749</v>
      </c>
      <c r="B126" s="375" t="s">
        <v>750</v>
      </c>
      <c r="C126" s="376" t="s">
        <v>696</v>
      </c>
      <c r="D126" s="379" t="s">
        <v>673</v>
      </c>
      <c r="E126" s="380" t="s">
        <v>552</v>
      </c>
      <c r="F126" s="378"/>
    </row>
    <row r="127" spans="1:6">
      <c r="A127" s="374" t="s">
        <v>751</v>
      </c>
      <c r="B127" s="375" t="s">
        <v>752</v>
      </c>
      <c r="C127" s="376" t="s">
        <v>696</v>
      </c>
      <c r="D127" s="379" t="s">
        <v>673</v>
      </c>
      <c r="E127" s="380" t="s">
        <v>552</v>
      </c>
      <c r="F127" s="378"/>
    </row>
    <row r="128" spans="1:6">
      <c r="A128" s="374" t="s">
        <v>753</v>
      </c>
      <c r="B128" s="375" t="s">
        <v>754</v>
      </c>
      <c r="C128" s="376" t="s">
        <v>755</v>
      </c>
      <c r="D128" s="379" t="s">
        <v>756</v>
      </c>
      <c r="E128" s="380" t="s">
        <v>552</v>
      </c>
      <c r="F128" s="378"/>
    </row>
    <row r="129" spans="1:6">
      <c r="A129" s="374" t="s">
        <v>757</v>
      </c>
      <c r="B129" s="375" t="s">
        <v>758</v>
      </c>
      <c r="C129" s="376" t="s">
        <v>755</v>
      </c>
      <c r="D129" s="379" t="s">
        <v>756</v>
      </c>
      <c r="E129" s="380" t="s">
        <v>552</v>
      </c>
      <c r="F129" s="378"/>
    </row>
    <row r="130" spans="1:6">
      <c r="A130" s="374" t="s">
        <v>759</v>
      </c>
      <c r="B130" s="375" t="s">
        <v>760</v>
      </c>
      <c r="C130" s="376" t="s">
        <v>755</v>
      </c>
      <c r="D130" s="379" t="s">
        <v>756</v>
      </c>
      <c r="E130" s="380" t="s">
        <v>552</v>
      </c>
      <c r="F130" s="378"/>
    </row>
    <row r="131" spans="1:6">
      <c r="A131" s="384" t="s">
        <v>761</v>
      </c>
      <c r="B131" s="385" t="s">
        <v>762</v>
      </c>
      <c r="C131" s="376" t="s">
        <v>763</v>
      </c>
      <c r="D131" s="379" t="s">
        <v>764</v>
      </c>
      <c r="E131" s="380" t="s">
        <v>552</v>
      </c>
      <c r="F131" s="378"/>
    </row>
    <row r="132" spans="1:6">
      <c r="A132" s="374" t="s">
        <v>765</v>
      </c>
      <c r="B132" s="375" t="s">
        <v>766</v>
      </c>
      <c r="C132" s="376" t="s">
        <v>767</v>
      </c>
      <c r="D132" s="379" t="s">
        <v>768</v>
      </c>
      <c r="E132" s="380" t="s">
        <v>552</v>
      </c>
      <c r="F132" s="381"/>
    </row>
    <row r="133" spans="1:6">
      <c r="A133" s="374" t="s">
        <v>769</v>
      </c>
      <c r="B133" s="375" t="s">
        <v>770</v>
      </c>
      <c r="C133" s="376" t="s">
        <v>771</v>
      </c>
      <c r="D133" s="379" t="s">
        <v>772</v>
      </c>
      <c r="E133" s="380" t="s">
        <v>552</v>
      </c>
      <c r="F133" s="381"/>
    </row>
    <row r="134" spans="1:6">
      <c r="A134" s="374" t="s">
        <v>773</v>
      </c>
      <c r="B134" s="375" t="s">
        <v>774</v>
      </c>
      <c r="C134" s="376" t="s">
        <v>775</v>
      </c>
      <c r="D134" s="379" t="s">
        <v>776</v>
      </c>
      <c r="E134" s="380" t="s">
        <v>552</v>
      </c>
      <c r="F134" s="381"/>
    </row>
    <row r="135" spans="1:6">
      <c r="A135" s="374" t="s">
        <v>777</v>
      </c>
      <c r="B135" s="375" t="s">
        <v>778</v>
      </c>
      <c r="C135" s="376" t="s">
        <v>779</v>
      </c>
      <c r="D135" s="379" t="s">
        <v>780</v>
      </c>
      <c r="E135" s="380" t="s">
        <v>552</v>
      </c>
      <c r="F135" s="381"/>
    </row>
    <row r="136" spans="1:6">
      <c r="A136" s="374" t="s">
        <v>777</v>
      </c>
      <c r="B136" s="375" t="s">
        <v>778</v>
      </c>
      <c r="C136" s="376" t="s">
        <v>781</v>
      </c>
      <c r="D136" s="379" t="s">
        <v>782</v>
      </c>
      <c r="E136" s="380"/>
      <c r="F136" s="381"/>
    </row>
    <row r="137" spans="1:6">
      <c r="A137" s="374" t="s">
        <v>777</v>
      </c>
      <c r="B137" s="375" t="s">
        <v>778</v>
      </c>
      <c r="C137" s="376" t="s">
        <v>783</v>
      </c>
      <c r="D137" s="379" t="s">
        <v>784</v>
      </c>
      <c r="E137" s="380"/>
      <c r="F137" s="381"/>
    </row>
    <row r="138" spans="1:6">
      <c r="A138" s="374" t="s">
        <v>777</v>
      </c>
      <c r="B138" s="375" t="s">
        <v>778</v>
      </c>
      <c r="C138" s="376" t="s">
        <v>785</v>
      </c>
      <c r="D138" s="379" t="s">
        <v>786</v>
      </c>
      <c r="E138" s="380"/>
      <c r="F138" s="381"/>
    </row>
    <row r="139" spans="1:6">
      <c r="A139" s="374" t="s">
        <v>777</v>
      </c>
      <c r="B139" s="375" t="s">
        <v>778</v>
      </c>
      <c r="C139" s="376" t="s">
        <v>787</v>
      </c>
      <c r="D139" s="379" t="s">
        <v>788</v>
      </c>
      <c r="E139" s="380"/>
      <c r="F139" s="381"/>
    </row>
    <row r="140" spans="1:6">
      <c r="A140" s="374" t="s">
        <v>789</v>
      </c>
      <c r="B140" s="375" t="s">
        <v>790</v>
      </c>
      <c r="C140" s="376" t="s">
        <v>603</v>
      </c>
      <c r="D140" s="379" t="s">
        <v>604</v>
      </c>
      <c r="E140" s="380" t="s">
        <v>552</v>
      </c>
      <c r="F140" s="381"/>
    </row>
    <row r="141" spans="1:6">
      <c r="A141" s="374" t="s">
        <v>789</v>
      </c>
      <c r="B141" s="375" t="s">
        <v>790</v>
      </c>
      <c r="C141" s="376">
        <v>2111</v>
      </c>
      <c r="D141" s="379" t="s">
        <v>791</v>
      </c>
      <c r="E141" s="380"/>
      <c r="F141" s="381"/>
    </row>
    <row r="142" spans="1:6">
      <c r="A142" s="374" t="s">
        <v>789</v>
      </c>
      <c r="B142" s="375" t="s">
        <v>790</v>
      </c>
      <c r="C142" s="376">
        <v>2112</v>
      </c>
      <c r="D142" s="379" t="s">
        <v>792</v>
      </c>
      <c r="E142" s="380"/>
      <c r="F142" s="381"/>
    </row>
    <row r="143" spans="1:6">
      <c r="A143" s="374" t="s">
        <v>789</v>
      </c>
      <c r="B143" s="375" t="s">
        <v>790</v>
      </c>
      <c r="C143" s="376" t="s">
        <v>793</v>
      </c>
      <c r="D143" s="379" t="s">
        <v>794</v>
      </c>
      <c r="E143" s="380"/>
      <c r="F143" s="378"/>
    </row>
    <row r="144" spans="1:6">
      <c r="A144" s="374" t="s">
        <v>795</v>
      </c>
      <c r="B144" s="375" t="s">
        <v>796</v>
      </c>
      <c r="C144" s="376" t="s">
        <v>603</v>
      </c>
      <c r="D144" s="379" t="s">
        <v>604</v>
      </c>
      <c r="E144" s="380" t="s">
        <v>552</v>
      </c>
      <c r="F144" s="378"/>
    </row>
    <row r="145" spans="1:6">
      <c r="A145" s="374" t="s">
        <v>795</v>
      </c>
      <c r="B145" s="375" t="s">
        <v>796</v>
      </c>
      <c r="C145" s="376">
        <v>2111</v>
      </c>
      <c r="D145" s="379" t="s">
        <v>791</v>
      </c>
      <c r="E145" s="380"/>
      <c r="F145" s="381"/>
    </row>
    <row r="146" spans="1:6">
      <c r="A146" s="374" t="s">
        <v>795</v>
      </c>
      <c r="B146" s="375" t="s">
        <v>796</v>
      </c>
      <c r="C146" s="376">
        <v>2112</v>
      </c>
      <c r="D146" s="379" t="s">
        <v>792</v>
      </c>
      <c r="E146" s="380"/>
      <c r="F146" s="381"/>
    </row>
    <row r="147" spans="1:6">
      <c r="A147" s="374" t="s">
        <v>797</v>
      </c>
      <c r="B147" s="375" t="s">
        <v>798</v>
      </c>
      <c r="C147" s="376" t="s">
        <v>601</v>
      </c>
      <c r="D147" s="379" t="s">
        <v>602</v>
      </c>
      <c r="E147" s="383"/>
      <c r="F147" s="378"/>
    </row>
    <row r="148" spans="1:6">
      <c r="A148" s="374" t="s">
        <v>797</v>
      </c>
      <c r="B148" s="375" t="s">
        <v>798</v>
      </c>
      <c r="C148" s="376" t="s">
        <v>565</v>
      </c>
      <c r="D148" s="379" t="s">
        <v>566</v>
      </c>
      <c r="E148" s="380" t="s">
        <v>552</v>
      </c>
      <c r="F148" s="378"/>
    </row>
    <row r="149" spans="1:6">
      <c r="A149" s="374" t="s">
        <v>799</v>
      </c>
      <c r="B149" s="375" t="s">
        <v>800</v>
      </c>
      <c r="C149" s="376" t="s">
        <v>601</v>
      </c>
      <c r="D149" s="379" t="s">
        <v>602</v>
      </c>
      <c r="E149" s="380"/>
      <c r="F149" s="378"/>
    </row>
    <row r="150" spans="1:6">
      <c r="A150" s="374" t="s">
        <v>799</v>
      </c>
      <c r="B150" s="375" t="s">
        <v>800</v>
      </c>
      <c r="C150" s="376" t="s">
        <v>603</v>
      </c>
      <c r="D150" s="379" t="s">
        <v>604</v>
      </c>
      <c r="E150" s="380" t="s">
        <v>552</v>
      </c>
      <c r="F150" s="378"/>
    </row>
    <row r="151" spans="1:6">
      <c r="A151" s="374" t="s">
        <v>801</v>
      </c>
      <c r="B151" s="375" t="s">
        <v>802</v>
      </c>
      <c r="C151" s="376" t="s">
        <v>601</v>
      </c>
      <c r="D151" s="379" t="s">
        <v>602</v>
      </c>
      <c r="E151" s="380" t="s">
        <v>552</v>
      </c>
      <c r="F151" s="378"/>
    </row>
    <row r="152" spans="1:6">
      <c r="A152" s="374" t="s">
        <v>801</v>
      </c>
      <c r="B152" s="375" t="s">
        <v>802</v>
      </c>
      <c r="C152" s="376" t="s">
        <v>603</v>
      </c>
      <c r="D152" s="379" t="s">
        <v>604</v>
      </c>
      <c r="E152" s="380"/>
      <c r="F152" s="378"/>
    </row>
    <row r="153" spans="1:6">
      <c r="A153" s="374" t="s">
        <v>803</v>
      </c>
      <c r="B153" s="375" t="s">
        <v>804</v>
      </c>
      <c r="C153" s="376" t="s">
        <v>793</v>
      </c>
      <c r="D153" s="379" t="s">
        <v>794</v>
      </c>
      <c r="E153" s="380" t="s">
        <v>552</v>
      </c>
      <c r="F153" s="378"/>
    </row>
    <row r="154" spans="1:6">
      <c r="A154" s="374" t="s">
        <v>805</v>
      </c>
      <c r="B154" s="375" t="s">
        <v>806</v>
      </c>
      <c r="C154" s="376">
        <v>1333</v>
      </c>
      <c r="D154" s="386" t="s">
        <v>807</v>
      </c>
      <c r="E154" s="380"/>
      <c r="F154" s="378"/>
    </row>
    <row r="155" spans="1:6">
      <c r="A155" s="374" t="s">
        <v>805</v>
      </c>
      <c r="B155" s="375" t="s">
        <v>806</v>
      </c>
      <c r="C155" s="376" t="s">
        <v>793</v>
      </c>
      <c r="D155" s="379" t="s">
        <v>794</v>
      </c>
      <c r="E155" s="380" t="s">
        <v>552</v>
      </c>
      <c r="F155" s="378"/>
    </row>
    <row r="156" spans="1:6">
      <c r="A156" s="374" t="s">
        <v>805</v>
      </c>
      <c r="B156" s="375" t="s">
        <v>806</v>
      </c>
      <c r="C156" s="376">
        <v>4155</v>
      </c>
      <c r="D156" s="379" t="s">
        <v>808</v>
      </c>
      <c r="E156" s="380"/>
      <c r="F156" s="378"/>
    </row>
    <row r="157" spans="1:6">
      <c r="A157" s="374" t="s">
        <v>809</v>
      </c>
      <c r="B157" s="375" t="s">
        <v>810</v>
      </c>
      <c r="C157" s="376" t="s">
        <v>603</v>
      </c>
      <c r="D157" s="379" t="s">
        <v>604</v>
      </c>
      <c r="E157" s="380" t="s">
        <v>552</v>
      </c>
      <c r="F157" s="378"/>
    </row>
    <row r="158" spans="1:6">
      <c r="A158" s="374" t="s">
        <v>811</v>
      </c>
      <c r="B158" s="375" t="s">
        <v>812</v>
      </c>
      <c r="C158" s="376">
        <v>2211</v>
      </c>
      <c r="D158" s="379" t="s">
        <v>813</v>
      </c>
      <c r="E158" s="380"/>
      <c r="F158" s="381"/>
    </row>
    <row r="159" spans="1:6">
      <c r="A159" s="374" t="s">
        <v>811</v>
      </c>
      <c r="B159" s="375" t="s">
        <v>812</v>
      </c>
      <c r="C159" s="376">
        <v>2212</v>
      </c>
      <c r="D159" s="379" t="s">
        <v>814</v>
      </c>
      <c r="E159" s="380"/>
      <c r="F159" s="381"/>
    </row>
    <row r="160" spans="1:6">
      <c r="A160" s="374" t="s">
        <v>811</v>
      </c>
      <c r="B160" s="375" t="s">
        <v>812</v>
      </c>
      <c r="C160" s="376">
        <v>2213</v>
      </c>
      <c r="D160" s="379" t="s">
        <v>815</v>
      </c>
      <c r="E160" s="380"/>
      <c r="F160" s="381"/>
    </row>
    <row r="161" spans="1:6">
      <c r="A161" s="374" t="s">
        <v>811</v>
      </c>
      <c r="B161" s="375" t="s">
        <v>812</v>
      </c>
      <c r="C161" s="376" t="s">
        <v>816</v>
      </c>
      <c r="D161" s="379" t="s">
        <v>817</v>
      </c>
      <c r="E161" s="380" t="s">
        <v>552</v>
      </c>
      <c r="F161" s="378"/>
    </row>
    <row r="162" spans="1:6">
      <c r="A162" s="374" t="s">
        <v>818</v>
      </c>
      <c r="B162" s="375" t="s">
        <v>819</v>
      </c>
      <c r="C162" s="376">
        <v>2212</v>
      </c>
      <c r="D162" s="379" t="s">
        <v>814</v>
      </c>
      <c r="E162" s="380"/>
      <c r="F162" s="381"/>
    </row>
    <row r="163" spans="1:6">
      <c r="A163" s="374" t="s">
        <v>818</v>
      </c>
      <c r="B163" s="375" t="s">
        <v>819</v>
      </c>
      <c r="C163" s="376" t="s">
        <v>816</v>
      </c>
      <c r="D163" s="379" t="s">
        <v>817</v>
      </c>
      <c r="E163" s="380" t="s">
        <v>552</v>
      </c>
      <c r="F163" s="378"/>
    </row>
    <row r="164" spans="1:6">
      <c r="A164" s="374" t="s">
        <v>820</v>
      </c>
      <c r="B164" s="375" t="s">
        <v>821</v>
      </c>
      <c r="C164" s="376" t="s">
        <v>548</v>
      </c>
      <c r="D164" s="379" t="s">
        <v>822</v>
      </c>
      <c r="E164" s="380" t="s">
        <v>552</v>
      </c>
      <c r="F164" s="381"/>
    </row>
    <row r="165" spans="1:6">
      <c r="A165" s="374" t="s">
        <v>823</v>
      </c>
      <c r="B165" s="375" t="s">
        <v>824</v>
      </c>
      <c r="C165" s="376">
        <v>2214</v>
      </c>
      <c r="D165" s="379" t="s">
        <v>825</v>
      </c>
      <c r="E165" s="380"/>
      <c r="F165" s="378"/>
    </row>
    <row r="166" spans="1:6">
      <c r="A166" s="374" t="s">
        <v>823</v>
      </c>
      <c r="B166" s="375" t="s">
        <v>824</v>
      </c>
      <c r="C166" s="376" t="s">
        <v>816</v>
      </c>
      <c r="D166" s="379" t="s">
        <v>817</v>
      </c>
      <c r="E166" s="380" t="s">
        <v>552</v>
      </c>
      <c r="F166" s="378"/>
    </row>
    <row r="167" spans="1:6">
      <c r="A167" s="374" t="s">
        <v>826</v>
      </c>
      <c r="B167" s="375" t="s">
        <v>827</v>
      </c>
      <c r="C167" s="376">
        <v>2214</v>
      </c>
      <c r="D167" s="379" t="s">
        <v>825</v>
      </c>
      <c r="E167" s="380"/>
      <c r="F167" s="378"/>
    </row>
    <row r="168" spans="1:6">
      <c r="A168" s="374" t="s">
        <v>826</v>
      </c>
      <c r="B168" s="375" t="s">
        <v>827</v>
      </c>
      <c r="C168" s="376" t="s">
        <v>816</v>
      </c>
      <c r="D168" s="379" t="s">
        <v>817</v>
      </c>
      <c r="E168" s="380" t="s">
        <v>552</v>
      </c>
      <c r="F168" s="378"/>
    </row>
    <row r="169" spans="1:6">
      <c r="A169" s="374" t="s">
        <v>828</v>
      </c>
      <c r="B169" s="375" t="s">
        <v>829</v>
      </c>
      <c r="C169" s="376">
        <v>2214</v>
      </c>
      <c r="D169" s="379" t="s">
        <v>825</v>
      </c>
      <c r="E169" s="380"/>
      <c r="F169" s="378"/>
    </row>
    <row r="170" spans="1:6">
      <c r="A170" s="374" t="s">
        <v>828</v>
      </c>
      <c r="B170" s="375" t="s">
        <v>829</v>
      </c>
      <c r="C170" s="376" t="s">
        <v>816</v>
      </c>
      <c r="D170" s="379" t="s">
        <v>817</v>
      </c>
      <c r="E170" s="380" t="s">
        <v>552</v>
      </c>
      <c r="F170" s="378"/>
    </row>
    <row r="171" spans="1:6">
      <c r="A171" s="374" t="s">
        <v>830</v>
      </c>
      <c r="B171" s="375" t="s">
        <v>831</v>
      </c>
      <c r="C171" s="376">
        <v>2214</v>
      </c>
      <c r="D171" s="379" t="s">
        <v>825</v>
      </c>
      <c r="E171" s="380"/>
      <c r="F171" s="378"/>
    </row>
    <row r="172" spans="1:6">
      <c r="A172" s="374" t="s">
        <v>830</v>
      </c>
      <c r="B172" s="375" t="s">
        <v>831</v>
      </c>
      <c r="C172" s="376" t="s">
        <v>816</v>
      </c>
      <c r="D172" s="379" t="s">
        <v>817</v>
      </c>
      <c r="E172" s="380" t="s">
        <v>552</v>
      </c>
      <c r="F172" s="378"/>
    </row>
    <row r="173" spans="1:6">
      <c r="A173" s="374" t="s">
        <v>832</v>
      </c>
      <c r="B173" s="375" t="s">
        <v>833</v>
      </c>
      <c r="C173" s="376">
        <v>1582</v>
      </c>
      <c r="D173" s="379" t="s">
        <v>834</v>
      </c>
      <c r="E173" s="380" t="s">
        <v>552</v>
      </c>
      <c r="F173" s="378"/>
    </row>
    <row r="174" spans="1:6">
      <c r="A174" s="374" t="s">
        <v>835</v>
      </c>
      <c r="B174" s="375" t="s">
        <v>836</v>
      </c>
      <c r="C174" s="376">
        <v>1582</v>
      </c>
      <c r="D174" s="379" t="s">
        <v>834</v>
      </c>
      <c r="E174" s="380" t="s">
        <v>552</v>
      </c>
      <c r="F174" s="378"/>
    </row>
    <row r="175" spans="1:6">
      <c r="A175" s="374" t="s">
        <v>835</v>
      </c>
      <c r="B175" s="375" t="s">
        <v>836</v>
      </c>
      <c r="C175" s="376" t="s">
        <v>837</v>
      </c>
      <c r="D175" s="379" t="s">
        <v>838</v>
      </c>
      <c r="E175" s="380"/>
      <c r="F175" s="378"/>
    </row>
    <row r="176" spans="1:6">
      <c r="A176" s="374" t="s">
        <v>835</v>
      </c>
      <c r="B176" s="375" t="s">
        <v>836</v>
      </c>
      <c r="C176" s="376">
        <v>8312</v>
      </c>
      <c r="D176" s="379" t="s">
        <v>839</v>
      </c>
      <c r="E176" s="380"/>
      <c r="F176" s="378"/>
    </row>
    <row r="177" spans="1:6">
      <c r="A177" s="374" t="s">
        <v>840</v>
      </c>
      <c r="B177" s="375" t="s">
        <v>841</v>
      </c>
      <c r="C177" s="376" t="s">
        <v>842</v>
      </c>
      <c r="D177" s="379" t="s">
        <v>843</v>
      </c>
      <c r="E177" s="380"/>
      <c r="F177" s="378"/>
    </row>
    <row r="178" spans="1:6">
      <c r="A178" s="374" t="s">
        <v>840</v>
      </c>
      <c r="B178" s="375" t="s">
        <v>841</v>
      </c>
      <c r="C178" s="376" t="s">
        <v>844</v>
      </c>
      <c r="D178" s="379" t="s">
        <v>845</v>
      </c>
      <c r="E178" s="380" t="s">
        <v>552</v>
      </c>
      <c r="F178" s="378"/>
    </row>
    <row r="179" spans="1:6">
      <c r="A179" s="374" t="s">
        <v>846</v>
      </c>
      <c r="B179" s="375" t="s">
        <v>847</v>
      </c>
      <c r="C179" s="376">
        <v>1582</v>
      </c>
      <c r="D179" s="379" t="s">
        <v>834</v>
      </c>
      <c r="E179" s="380" t="s">
        <v>552</v>
      </c>
      <c r="F179" s="378"/>
    </row>
    <row r="180" spans="1:6">
      <c r="A180" s="374" t="s">
        <v>846</v>
      </c>
      <c r="B180" s="375" t="s">
        <v>847</v>
      </c>
      <c r="C180" s="376">
        <v>1583</v>
      </c>
      <c r="D180" s="379" t="s">
        <v>848</v>
      </c>
      <c r="E180" s="380"/>
      <c r="F180" s="381"/>
    </row>
    <row r="181" spans="1:6">
      <c r="A181" s="374" t="s">
        <v>849</v>
      </c>
      <c r="B181" s="375" t="s">
        <v>850</v>
      </c>
      <c r="C181" s="376">
        <v>1584</v>
      </c>
      <c r="D181" s="379" t="s">
        <v>851</v>
      </c>
      <c r="E181" s="380" t="s">
        <v>552</v>
      </c>
      <c r="F181" s="378"/>
    </row>
    <row r="182" spans="1:6">
      <c r="A182" s="374" t="s">
        <v>852</v>
      </c>
      <c r="B182" s="375" t="s">
        <v>853</v>
      </c>
      <c r="C182" s="376">
        <v>1584</v>
      </c>
      <c r="D182" s="379" t="s">
        <v>851</v>
      </c>
      <c r="E182" s="380" t="s">
        <v>552</v>
      </c>
      <c r="F182" s="378"/>
    </row>
    <row r="183" spans="1:6">
      <c r="A183" s="374" t="s">
        <v>854</v>
      </c>
      <c r="B183" s="375" t="s">
        <v>855</v>
      </c>
      <c r="C183" s="376" t="s">
        <v>842</v>
      </c>
      <c r="D183" s="379" t="s">
        <v>843</v>
      </c>
      <c r="E183" s="380" t="s">
        <v>552</v>
      </c>
      <c r="F183" s="381"/>
    </row>
    <row r="184" spans="1:6">
      <c r="A184" s="374" t="s">
        <v>856</v>
      </c>
      <c r="B184" s="375" t="s">
        <v>857</v>
      </c>
      <c r="C184" s="376" t="s">
        <v>858</v>
      </c>
      <c r="D184" s="379" t="s">
        <v>859</v>
      </c>
      <c r="E184" s="380"/>
      <c r="F184" s="378"/>
    </row>
    <row r="185" spans="1:6">
      <c r="A185" s="374" t="s">
        <v>856</v>
      </c>
      <c r="B185" s="375" t="s">
        <v>857</v>
      </c>
      <c r="C185" s="376">
        <v>1581</v>
      </c>
      <c r="D185" s="379" t="s">
        <v>860</v>
      </c>
      <c r="E185" s="380" t="s">
        <v>552</v>
      </c>
      <c r="F185" s="378"/>
    </row>
    <row r="186" spans="1:6">
      <c r="A186" s="374" t="s">
        <v>856</v>
      </c>
      <c r="B186" s="375" t="s">
        <v>857</v>
      </c>
      <c r="C186" s="376">
        <v>1584</v>
      </c>
      <c r="D186" s="379" t="s">
        <v>851</v>
      </c>
      <c r="E186" s="380"/>
      <c r="F186" s="378"/>
    </row>
    <row r="187" spans="1:6">
      <c r="A187" s="374" t="s">
        <v>861</v>
      </c>
      <c r="B187" s="375" t="s">
        <v>862</v>
      </c>
      <c r="C187" s="376">
        <v>1584</v>
      </c>
      <c r="D187" s="379" t="s">
        <v>851</v>
      </c>
      <c r="E187" s="380" t="s">
        <v>552</v>
      </c>
      <c r="F187" s="378"/>
    </row>
    <row r="188" spans="1:6">
      <c r="A188" s="374" t="s">
        <v>863</v>
      </c>
      <c r="B188" s="375" t="s">
        <v>864</v>
      </c>
      <c r="C188" s="376" t="s">
        <v>865</v>
      </c>
      <c r="D188" s="379" t="s">
        <v>866</v>
      </c>
      <c r="E188" s="380" t="s">
        <v>552</v>
      </c>
      <c r="F188" s="381"/>
    </row>
    <row r="189" spans="1:6">
      <c r="A189" s="374" t="s">
        <v>867</v>
      </c>
      <c r="B189" s="375" t="s">
        <v>864</v>
      </c>
      <c r="C189" s="376">
        <v>1584</v>
      </c>
      <c r="D189" s="379" t="s">
        <v>851</v>
      </c>
      <c r="E189" s="380"/>
      <c r="F189" s="378"/>
    </row>
    <row r="190" spans="1:6">
      <c r="A190" s="374" t="s">
        <v>863</v>
      </c>
      <c r="B190" s="375" t="s">
        <v>864</v>
      </c>
      <c r="C190" s="376" t="s">
        <v>842</v>
      </c>
      <c r="D190" s="379" t="s">
        <v>843</v>
      </c>
      <c r="E190" s="380"/>
      <c r="F190" s="378"/>
    </row>
    <row r="191" spans="1:6">
      <c r="A191" s="374" t="s">
        <v>868</v>
      </c>
      <c r="B191" s="375" t="s">
        <v>869</v>
      </c>
      <c r="C191" s="376">
        <v>1581</v>
      </c>
      <c r="D191" s="379" t="s">
        <v>860</v>
      </c>
      <c r="E191" s="380" t="s">
        <v>552</v>
      </c>
      <c r="F191" s="381"/>
    </row>
    <row r="192" spans="1:6">
      <c r="A192" s="374" t="s">
        <v>870</v>
      </c>
      <c r="B192" s="375" t="s">
        <v>871</v>
      </c>
      <c r="C192" s="376">
        <v>1581</v>
      </c>
      <c r="D192" s="379" t="s">
        <v>860</v>
      </c>
      <c r="E192" s="380" t="s">
        <v>552</v>
      </c>
      <c r="F192" s="381"/>
    </row>
    <row r="193" spans="1:6">
      <c r="A193" s="374" t="s">
        <v>872</v>
      </c>
      <c r="B193" s="375" t="s">
        <v>873</v>
      </c>
      <c r="C193" s="376" t="s">
        <v>874</v>
      </c>
      <c r="D193" s="379" t="s">
        <v>875</v>
      </c>
      <c r="E193" s="380" t="s">
        <v>552</v>
      </c>
      <c r="F193" s="378"/>
    </row>
    <row r="194" spans="1:6">
      <c r="A194" s="374" t="s">
        <v>872</v>
      </c>
      <c r="B194" s="375" t="s">
        <v>873</v>
      </c>
      <c r="C194" s="376">
        <v>8329</v>
      </c>
      <c r="D194" s="379" t="s">
        <v>876</v>
      </c>
      <c r="E194" s="380"/>
      <c r="F194" s="378"/>
    </row>
    <row r="195" spans="1:6">
      <c r="A195" s="374" t="s">
        <v>877</v>
      </c>
      <c r="B195" s="375" t="s">
        <v>878</v>
      </c>
      <c r="C195" s="376" t="s">
        <v>879</v>
      </c>
      <c r="D195" s="379" t="s">
        <v>880</v>
      </c>
      <c r="E195" s="380" t="s">
        <v>552</v>
      </c>
      <c r="F195" s="381"/>
    </row>
    <row r="196" spans="1:6">
      <c r="A196" s="374" t="s">
        <v>881</v>
      </c>
      <c r="B196" s="375" t="s">
        <v>882</v>
      </c>
      <c r="C196" s="376" t="s">
        <v>879</v>
      </c>
      <c r="D196" s="379" t="s">
        <v>880</v>
      </c>
      <c r="E196" s="380" t="s">
        <v>552</v>
      </c>
      <c r="F196" s="381"/>
    </row>
    <row r="197" spans="1:6">
      <c r="A197" s="374" t="s">
        <v>883</v>
      </c>
      <c r="B197" s="375" t="s">
        <v>884</v>
      </c>
      <c r="C197" s="376" t="s">
        <v>885</v>
      </c>
      <c r="D197" s="379" t="s">
        <v>886</v>
      </c>
      <c r="E197" s="380" t="s">
        <v>552</v>
      </c>
      <c r="F197" s="381"/>
    </row>
    <row r="198" spans="1:6">
      <c r="A198" s="374" t="s">
        <v>887</v>
      </c>
      <c r="B198" s="375" t="s">
        <v>888</v>
      </c>
      <c r="C198" s="376" t="s">
        <v>889</v>
      </c>
      <c r="D198" s="379" t="s">
        <v>890</v>
      </c>
      <c r="E198" s="380" t="s">
        <v>552</v>
      </c>
      <c r="F198" s="381"/>
    </row>
    <row r="199" spans="1:6">
      <c r="A199" s="374" t="s">
        <v>891</v>
      </c>
      <c r="B199" s="375" t="s">
        <v>892</v>
      </c>
      <c r="C199" s="376" t="s">
        <v>893</v>
      </c>
      <c r="D199" s="379" t="s">
        <v>894</v>
      </c>
      <c r="E199" s="380" t="s">
        <v>552</v>
      </c>
      <c r="F199" s="381"/>
    </row>
    <row r="200" spans="1:6">
      <c r="A200" s="374" t="s">
        <v>895</v>
      </c>
      <c r="B200" s="375" t="s">
        <v>896</v>
      </c>
      <c r="C200" s="376" t="s">
        <v>844</v>
      </c>
      <c r="D200" s="379" t="s">
        <v>845</v>
      </c>
      <c r="E200" s="380" t="s">
        <v>552</v>
      </c>
      <c r="F200" s="381"/>
    </row>
    <row r="201" spans="1:6">
      <c r="A201" s="374" t="s">
        <v>897</v>
      </c>
      <c r="B201" s="375" t="s">
        <v>898</v>
      </c>
      <c r="C201" s="376" t="s">
        <v>899</v>
      </c>
      <c r="D201" s="379" t="s">
        <v>900</v>
      </c>
      <c r="E201" s="380" t="s">
        <v>552</v>
      </c>
      <c r="F201" s="378"/>
    </row>
    <row r="202" spans="1:6">
      <c r="A202" s="374" t="s">
        <v>901</v>
      </c>
      <c r="B202" s="375" t="s">
        <v>902</v>
      </c>
      <c r="C202" s="376" t="s">
        <v>874</v>
      </c>
      <c r="D202" s="379" t="s">
        <v>875</v>
      </c>
      <c r="E202" s="380" t="s">
        <v>552</v>
      </c>
      <c r="F202" s="378"/>
    </row>
    <row r="203" spans="1:6">
      <c r="A203" s="374" t="s">
        <v>903</v>
      </c>
      <c r="B203" s="375" t="s">
        <v>904</v>
      </c>
      <c r="C203" s="376" t="s">
        <v>893</v>
      </c>
      <c r="D203" s="379" t="s">
        <v>894</v>
      </c>
      <c r="E203" s="380" t="s">
        <v>552</v>
      </c>
      <c r="F203" s="381"/>
    </row>
    <row r="204" spans="1:6">
      <c r="A204" s="374" t="s">
        <v>905</v>
      </c>
      <c r="B204" s="375" t="s">
        <v>906</v>
      </c>
      <c r="C204" s="376" t="s">
        <v>907</v>
      </c>
      <c r="D204" s="379" t="s">
        <v>908</v>
      </c>
      <c r="E204" s="380" t="s">
        <v>552</v>
      </c>
      <c r="F204" s="381"/>
    </row>
    <row r="205" spans="1:6">
      <c r="A205" s="374" t="s">
        <v>909</v>
      </c>
      <c r="B205" s="375" t="s">
        <v>910</v>
      </c>
      <c r="C205" s="376" t="s">
        <v>911</v>
      </c>
      <c r="D205" s="379" t="s">
        <v>912</v>
      </c>
      <c r="E205" s="380" t="s">
        <v>552</v>
      </c>
      <c r="F205" s="381"/>
    </row>
    <row r="206" spans="1:6">
      <c r="A206" s="374" t="s">
        <v>913</v>
      </c>
      <c r="B206" s="375" t="s">
        <v>914</v>
      </c>
      <c r="C206" s="376" t="s">
        <v>915</v>
      </c>
      <c r="D206" s="379" t="s">
        <v>916</v>
      </c>
      <c r="E206" s="380" t="s">
        <v>552</v>
      </c>
      <c r="F206" s="378"/>
    </row>
    <row r="207" spans="1:6">
      <c r="A207" s="374" t="s">
        <v>917</v>
      </c>
      <c r="B207" s="375" t="s">
        <v>918</v>
      </c>
      <c r="C207" s="376" t="s">
        <v>919</v>
      </c>
      <c r="D207" s="379" t="s">
        <v>920</v>
      </c>
      <c r="E207" s="380" t="s">
        <v>552</v>
      </c>
      <c r="F207" s="378"/>
    </row>
    <row r="208" spans="1:6">
      <c r="A208" s="374" t="s">
        <v>921</v>
      </c>
      <c r="B208" s="375" t="s">
        <v>922</v>
      </c>
      <c r="C208" s="376" t="s">
        <v>559</v>
      </c>
      <c r="D208" s="379" t="s">
        <v>560</v>
      </c>
      <c r="E208" s="380" t="s">
        <v>552</v>
      </c>
      <c r="F208" s="378"/>
    </row>
    <row r="209" spans="1:6">
      <c r="A209" s="374" t="s">
        <v>923</v>
      </c>
      <c r="B209" s="375" t="s">
        <v>924</v>
      </c>
      <c r="C209" s="376" t="s">
        <v>925</v>
      </c>
      <c r="D209" s="379" t="s">
        <v>926</v>
      </c>
      <c r="E209" s="380" t="s">
        <v>552</v>
      </c>
      <c r="F209" s="378"/>
    </row>
    <row r="210" spans="1:6">
      <c r="A210" s="374" t="s">
        <v>927</v>
      </c>
      <c r="B210" s="375" t="s">
        <v>928</v>
      </c>
      <c r="C210" s="376" t="s">
        <v>929</v>
      </c>
      <c r="D210" s="379" t="s">
        <v>930</v>
      </c>
      <c r="E210" s="380" t="s">
        <v>552</v>
      </c>
      <c r="F210" s="378"/>
    </row>
    <row r="211" spans="1:6">
      <c r="A211" s="374" t="s">
        <v>931</v>
      </c>
      <c r="B211" s="375" t="s">
        <v>932</v>
      </c>
      <c r="C211" s="376">
        <v>1555</v>
      </c>
      <c r="D211" s="379" t="s">
        <v>933</v>
      </c>
      <c r="E211" s="387"/>
      <c r="F211" s="381"/>
    </row>
    <row r="212" spans="1:6">
      <c r="A212" s="374" t="s">
        <v>931</v>
      </c>
      <c r="B212" s="375" t="s">
        <v>932</v>
      </c>
      <c r="C212" s="376" t="s">
        <v>934</v>
      </c>
      <c r="D212" s="379" t="s">
        <v>935</v>
      </c>
      <c r="E212" s="380" t="s">
        <v>552</v>
      </c>
      <c r="F212" s="378"/>
    </row>
    <row r="213" spans="1:6">
      <c r="A213" s="374" t="s">
        <v>936</v>
      </c>
      <c r="B213" s="375" t="s">
        <v>937</v>
      </c>
      <c r="C213" s="376">
        <v>1555</v>
      </c>
      <c r="D213" s="379" t="s">
        <v>933</v>
      </c>
      <c r="E213" s="380"/>
      <c r="F213" s="378"/>
    </row>
    <row r="214" spans="1:6">
      <c r="A214" s="374" t="s">
        <v>936</v>
      </c>
      <c r="B214" s="375" t="s">
        <v>937</v>
      </c>
      <c r="C214" s="376" t="s">
        <v>934</v>
      </c>
      <c r="D214" s="379" t="s">
        <v>935</v>
      </c>
      <c r="E214" s="380" t="s">
        <v>552</v>
      </c>
      <c r="F214" s="378"/>
    </row>
    <row r="215" spans="1:6">
      <c r="A215" s="374" t="s">
        <v>938</v>
      </c>
      <c r="B215" s="375" t="s">
        <v>939</v>
      </c>
      <c r="C215" s="376" t="s">
        <v>940</v>
      </c>
      <c r="D215" s="379" t="s">
        <v>941</v>
      </c>
      <c r="E215" s="380" t="s">
        <v>552</v>
      </c>
      <c r="F215" s="378"/>
    </row>
    <row r="216" spans="1:6">
      <c r="A216" s="374" t="s">
        <v>942</v>
      </c>
      <c r="B216" s="375" t="s">
        <v>943</v>
      </c>
      <c r="C216" s="376" t="s">
        <v>944</v>
      </c>
      <c r="D216" s="379" t="s">
        <v>945</v>
      </c>
      <c r="E216" s="380" t="s">
        <v>552</v>
      </c>
      <c r="F216" s="378"/>
    </row>
    <row r="217" spans="1:6">
      <c r="A217" s="374" t="s">
        <v>946</v>
      </c>
      <c r="B217" s="375" t="s">
        <v>947</v>
      </c>
      <c r="C217" s="376" t="s">
        <v>944</v>
      </c>
      <c r="D217" s="379" t="s">
        <v>945</v>
      </c>
      <c r="E217" s="380" t="s">
        <v>552</v>
      </c>
      <c r="F217" s="378"/>
    </row>
    <row r="218" spans="1:6">
      <c r="A218" s="374" t="s">
        <v>948</v>
      </c>
      <c r="B218" s="375" t="s">
        <v>949</v>
      </c>
      <c r="C218" s="376" t="s">
        <v>950</v>
      </c>
      <c r="D218" s="379" t="s">
        <v>951</v>
      </c>
      <c r="E218" s="380" t="s">
        <v>552</v>
      </c>
      <c r="F218" s="381"/>
    </row>
    <row r="219" spans="1:6">
      <c r="A219" s="374" t="s">
        <v>952</v>
      </c>
      <c r="B219" s="375" t="s">
        <v>953</v>
      </c>
      <c r="C219" s="376" t="s">
        <v>954</v>
      </c>
      <c r="D219" s="379" t="s">
        <v>955</v>
      </c>
      <c r="E219" s="380" t="s">
        <v>552</v>
      </c>
      <c r="F219" s="381"/>
    </row>
    <row r="220" spans="1:6">
      <c r="A220" s="374" t="s">
        <v>956</v>
      </c>
      <c r="B220" s="375" t="s">
        <v>957</v>
      </c>
      <c r="C220" s="376" t="s">
        <v>958</v>
      </c>
      <c r="D220" s="379" t="s">
        <v>959</v>
      </c>
      <c r="E220" s="380" t="s">
        <v>552</v>
      </c>
      <c r="F220" s="381"/>
    </row>
    <row r="221" spans="1:6">
      <c r="A221" s="374" t="s">
        <v>960</v>
      </c>
      <c r="B221" s="375" t="s">
        <v>961</v>
      </c>
      <c r="C221" s="376" t="s">
        <v>929</v>
      </c>
      <c r="D221" s="379" t="s">
        <v>930</v>
      </c>
      <c r="E221" s="380" t="s">
        <v>552</v>
      </c>
      <c r="F221" s="381"/>
    </row>
    <row r="222" spans="1:6">
      <c r="A222" s="374" t="s">
        <v>962</v>
      </c>
      <c r="B222" s="375" t="s">
        <v>961</v>
      </c>
      <c r="C222" s="376" t="s">
        <v>963</v>
      </c>
      <c r="D222" s="379" t="s">
        <v>964</v>
      </c>
      <c r="E222" s="380"/>
      <c r="F222" s="381"/>
    </row>
    <row r="223" spans="1:6">
      <c r="A223" s="374" t="s">
        <v>965</v>
      </c>
      <c r="B223" s="375" t="s">
        <v>966</v>
      </c>
      <c r="C223" s="376" t="s">
        <v>929</v>
      </c>
      <c r="D223" s="379" t="s">
        <v>930</v>
      </c>
      <c r="E223" s="380" t="s">
        <v>552</v>
      </c>
      <c r="F223" s="381"/>
    </row>
    <row r="224" spans="1:6">
      <c r="A224" s="374" t="s">
        <v>967</v>
      </c>
      <c r="B224" s="375" t="s">
        <v>966</v>
      </c>
      <c r="C224" s="376" t="s">
        <v>963</v>
      </c>
      <c r="D224" s="379" t="s">
        <v>964</v>
      </c>
      <c r="E224" s="380"/>
      <c r="F224" s="381"/>
    </row>
    <row r="225" spans="1:6">
      <c r="A225" s="374" t="s">
        <v>968</v>
      </c>
      <c r="B225" s="375" t="s">
        <v>969</v>
      </c>
      <c r="C225" s="376" t="s">
        <v>950</v>
      </c>
      <c r="D225" s="379" t="s">
        <v>951</v>
      </c>
      <c r="E225" s="380" t="s">
        <v>552</v>
      </c>
      <c r="F225" s="381"/>
    </row>
    <row r="226" spans="1:6">
      <c r="A226" s="374" t="s">
        <v>970</v>
      </c>
      <c r="B226" s="375" t="s">
        <v>971</v>
      </c>
      <c r="C226" s="376">
        <v>1221</v>
      </c>
      <c r="D226" s="379" t="s">
        <v>972</v>
      </c>
      <c r="E226" s="380" t="s">
        <v>552</v>
      </c>
      <c r="F226" s="378"/>
    </row>
    <row r="227" spans="1:6">
      <c r="A227" s="374" t="s">
        <v>973</v>
      </c>
      <c r="B227" s="375" t="s">
        <v>974</v>
      </c>
      <c r="C227" s="376">
        <v>1221</v>
      </c>
      <c r="D227" s="379" t="s">
        <v>972</v>
      </c>
      <c r="E227" s="380" t="s">
        <v>552</v>
      </c>
      <c r="F227" s="378"/>
    </row>
    <row r="228" spans="1:6">
      <c r="A228" s="374" t="s">
        <v>975</v>
      </c>
      <c r="B228" s="375" t="s">
        <v>976</v>
      </c>
      <c r="C228" s="376" t="s">
        <v>950</v>
      </c>
      <c r="D228" s="379" t="s">
        <v>951</v>
      </c>
      <c r="E228" s="380" t="s">
        <v>552</v>
      </c>
      <c r="F228" s="381"/>
    </row>
    <row r="229" spans="1:6">
      <c r="A229" s="374" t="s">
        <v>977</v>
      </c>
      <c r="B229" s="375" t="s">
        <v>978</v>
      </c>
      <c r="C229" s="376" t="s">
        <v>889</v>
      </c>
      <c r="D229" s="379" t="s">
        <v>890</v>
      </c>
      <c r="E229" s="380" t="s">
        <v>552</v>
      </c>
      <c r="F229" s="381"/>
    </row>
    <row r="230" spans="1:6">
      <c r="A230" s="374" t="s">
        <v>979</v>
      </c>
      <c r="B230" s="375" t="s">
        <v>980</v>
      </c>
      <c r="C230" s="376" t="s">
        <v>929</v>
      </c>
      <c r="D230" s="379" t="s">
        <v>930</v>
      </c>
      <c r="E230" s="380" t="s">
        <v>552</v>
      </c>
      <c r="F230" s="381"/>
    </row>
    <row r="231" spans="1:6">
      <c r="A231" s="374" t="s">
        <v>981</v>
      </c>
      <c r="B231" s="375" t="s">
        <v>980</v>
      </c>
      <c r="C231" s="376" t="s">
        <v>889</v>
      </c>
      <c r="D231" s="379" t="s">
        <v>890</v>
      </c>
      <c r="E231" s="380"/>
      <c r="F231" s="381"/>
    </row>
    <row r="232" spans="1:6">
      <c r="A232" s="374" t="s">
        <v>981</v>
      </c>
      <c r="B232" s="375" t="s">
        <v>980</v>
      </c>
      <c r="C232" s="376" t="s">
        <v>963</v>
      </c>
      <c r="D232" s="379" t="s">
        <v>964</v>
      </c>
      <c r="E232" s="380"/>
      <c r="F232" s="381"/>
    </row>
    <row r="233" spans="1:6">
      <c r="A233" s="374" t="s">
        <v>982</v>
      </c>
      <c r="B233" s="375" t="s">
        <v>983</v>
      </c>
      <c r="C233" s="376" t="s">
        <v>893</v>
      </c>
      <c r="D233" s="379" t="s">
        <v>894</v>
      </c>
      <c r="E233" s="380" t="s">
        <v>552</v>
      </c>
      <c r="F233" s="381"/>
    </row>
    <row r="234" spans="1:6">
      <c r="A234" s="374" t="s">
        <v>984</v>
      </c>
      <c r="B234" s="375" t="s">
        <v>985</v>
      </c>
      <c r="C234" s="376" t="s">
        <v>986</v>
      </c>
      <c r="D234" s="379" t="s">
        <v>987</v>
      </c>
      <c r="E234" s="380" t="s">
        <v>552</v>
      </c>
      <c r="F234" s="378"/>
    </row>
    <row r="235" spans="1:6" ht="27">
      <c r="A235" s="374" t="s">
        <v>988</v>
      </c>
      <c r="B235" s="376" t="s">
        <v>989</v>
      </c>
      <c r="C235" s="376" t="s">
        <v>986</v>
      </c>
      <c r="D235" s="379" t="s">
        <v>987</v>
      </c>
      <c r="E235" s="380" t="s">
        <v>552</v>
      </c>
      <c r="F235" s="378"/>
    </row>
    <row r="236" spans="1:6">
      <c r="A236" s="374" t="s">
        <v>990</v>
      </c>
      <c r="B236" s="375" t="s">
        <v>991</v>
      </c>
      <c r="C236" s="376" t="s">
        <v>986</v>
      </c>
      <c r="D236" s="379" t="s">
        <v>987</v>
      </c>
      <c r="E236" s="380" t="s">
        <v>552</v>
      </c>
      <c r="F236" s="378"/>
    </row>
    <row r="237" spans="1:6">
      <c r="A237" s="374" t="s">
        <v>992</v>
      </c>
      <c r="B237" s="375" t="s">
        <v>993</v>
      </c>
      <c r="C237" s="376" t="s">
        <v>986</v>
      </c>
      <c r="D237" s="379" t="s">
        <v>987</v>
      </c>
      <c r="E237" s="380" t="s">
        <v>552</v>
      </c>
      <c r="F237" s="378"/>
    </row>
    <row r="238" spans="1:6">
      <c r="A238" s="374" t="s">
        <v>994</v>
      </c>
      <c r="B238" s="375" t="s">
        <v>995</v>
      </c>
      <c r="C238" s="376" t="s">
        <v>986</v>
      </c>
      <c r="D238" s="379" t="s">
        <v>987</v>
      </c>
      <c r="E238" s="380"/>
      <c r="F238" s="378"/>
    </row>
    <row r="239" spans="1:6">
      <c r="A239" s="374" t="s">
        <v>994</v>
      </c>
      <c r="B239" s="375" t="s">
        <v>995</v>
      </c>
      <c r="C239" s="376" t="s">
        <v>996</v>
      </c>
      <c r="D239" s="379" t="s">
        <v>997</v>
      </c>
      <c r="E239" s="380"/>
      <c r="F239" s="381"/>
    </row>
    <row r="240" spans="1:6">
      <c r="A240" s="374" t="s">
        <v>994</v>
      </c>
      <c r="B240" s="375" t="s">
        <v>995</v>
      </c>
      <c r="C240" s="376" t="s">
        <v>899</v>
      </c>
      <c r="D240" s="379" t="s">
        <v>900</v>
      </c>
      <c r="E240" s="380" t="s">
        <v>552</v>
      </c>
      <c r="F240" s="381"/>
    </row>
    <row r="241" spans="1:6">
      <c r="A241" s="374" t="s">
        <v>998</v>
      </c>
      <c r="B241" s="375" t="s">
        <v>999</v>
      </c>
      <c r="C241" s="376" t="s">
        <v>986</v>
      </c>
      <c r="D241" s="379" t="s">
        <v>987</v>
      </c>
      <c r="E241" s="380" t="s">
        <v>552</v>
      </c>
      <c r="F241" s="378"/>
    </row>
    <row r="242" spans="1:6">
      <c r="A242" s="374" t="s">
        <v>1000</v>
      </c>
      <c r="B242" s="375" t="s">
        <v>1001</v>
      </c>
      <c r="C242" s="376" t="s">
        <v>986</v>
      </c>
      <c r="D242" s="379" t="s">
        <v>987</v>
      </c>
      <c r="E242" s="380" t="s">
        <v>552</v>
      </c>
      <c r="F242" s="378"/>
    </row>
    <row r="243" spans="1:6">
      <c r="A243" s="374" t="s">
        <v>1002</v>
      </c>
      <c r="B243" s="375" t="s">
        <v>1003</v>
      </c>
      <c r="C243" s="376" t="s">
        <v>565</v>
      </c>
      <c r="D243" s="379" t="s">
        <v>566</v>
      </c>
      <c r="E243" s="380" t="s">
        <v>552</v>
      </c>
      <c r="F243" s="378"/>
    </row>
    <row r="244" spans="1:6">
      <c r="A244" s="374" t="s">
        <v>1004</v>
      </c>
      <c r="B244" s="375" t="s">
        <v>1005</v>
      </c>
      <c r="C244" s="376" t="s">
        <v>565</v>
      </c>
      <c r="D244" s="379" t="s">
        <v>566</v>
      </c>
      <c r="E244" s="380" t="s">
        <v>552</v>
      </c>
      <c r="F244" s="378"/>
    </row>
    <row r="245" spans="1:6">
      <c r="A245" s="374" t="s">
        <v>1006</v>
      </c>
      <c r="B245" s="375" t="s">
        <v>1007</v>
      </c>
      <c r="C245" s="376" t="s">
        <v>601</v>
      </c>
      <c r="D245" s="379" t="s">
        <v>602</v>
      </c>
      <c r="E245" s="380"/>
      <c r="F245" s="378"/>
    </row>
    <row r="246" spans="1:6">
      <c r="A246" s="374" t="s">
        <v>1006</v>
      </c>
      <c r="B246" s="375" t="s">
        <v>1007</v>
      </c>
      <c r="C246" s="376" t="s">
        <v>565</v>
      </c>
      <c r="D246" s="379" t="s">
        <v>566</v>
      </c>
      <c r="E246" s="380" t="s">
        <v>552</v>
      </c>
      <c r="F246" s="378"/>
    </row>
    <row r="247" spans="1:6">
      <c r="A247" s="374" t="s">
        <v>1008</v>
      </c>
      <c r="B247" s="375" t="s">
        <v>1009</v>
      </c>
      <c r="C247" s="376" t="s">
        <v>1010</v>
      </c>
      <c r="D247" s="379" t="s">
        <v>1011</v>
      </c>
      <c r="E247" s="380" t="s">
        <v>552</v>
      </c>
      <c r="F247" s="378"/>
    </row>
    <row r="248" spans="1:6">
      <c r="A248" s="374" t="s">
        <v>1012</v>
      </c>
      <c r="B248" s="375" t="s">
        <v>1013</v>
      </c>
      <c r="C248" s="376" t="s">
        <v>1010</v>
      </c>
      <c r="D248" s="379" t="s">
        <v>1011</v>
      </c>
      <c r="E248" s="380" t="s">
        <v>552</v>
      </c>
      <c r="F248" s="378"/>
    </row>
    <row r="249" spans="1:6">
      <c r="A249" s="374" t="s">
        <v>1014</v>
      </c>
      <c r="B249" s="375" t="s">
        <v>1015</v>
      </c>
      <c r="C249" s="376" t="s">
        <v>1010</v>
      </c>
      <c r="D249" s="379" t="s">
        <v>1011</v>
      </c>
      <c r="E249" s="380" t="s">
        <v>552</v>
      </c>
      <c r="F249" s="378"/>
    </row>
    <row r="250" spans="1:6">
      <c r="A250" s="374" t="s">
        <v>1014</v>
      </c>
      <c r="B250" s="375" t="s">
        <v>1015</v>
      </c>
      <c r="C250" s="376" t="s">
        <v>565</v>
      </c>
      <c r="D250" s="379" t="s">
        <v>566</v>
      </c>
      <c r="E250" s="380"/>
      <c r="F250" s="378"/>
    </row>
    <row r="251" spans="1:6">
      <c r="A251" s="374" t="s">
        <v>1016</v>
      </c>
      <c r="B251" s="375" t="s">
        <v>1017</v>
      </c>
      <c r="C251" s="376" t="s">
        <v>1018</v>
      </c>
      <c r="D251" s="379" t="s">
        <v>1019</v>
      </c>
      <c r="E251" s="380" t="s">
        <v>552</v>
      </c>
      <c r="F251" s="378"/>
    </row>
    <row r="252" spans="1:6">
      <c r="A252" s="374" t="s">
        <v>1020</v>
      </c>
      <c r="B252" s="375" t="s">
        <v>1021</v>
      </c>
      <c r="C252" s="376" t="s">
        <v>763</v>
      </c>
      <c r="D252" s="379" t="s">
        <v>764</v>
      </c>
      <c r="E252" s="380"/>
      <c r="F252" s="378"/>
    </row>
    <row r="253" spans="1:6">
      <c r="A253" s="374" t="s">
        <v>1020</v>
      </c>
      <c r="B253" s="375" t="s">
        <v>1021</v>
      </c>
      <c r="C253" s="376" t="s">
        <v>1022</v>
      </c>
      <c r="D253" s="379" t="s">
        <v>1023</v>
      </c>
      <c r="E253" s="380"/>
      <c r="F253" s="381"/>
    </row>
    <row r="254" spans="1:6">
      <c r="A254" s="374" t="s">
        <v>1020</v>
      </c>
      <c r="B254" s="375" t="s">
        <v>1021</v>
      </c>
      <c r="C254" s="376" t="s">
        <v>1024</v>
      </c>
      <c r="D254" s="379" t="s">
        <v>1025</v>
      </c>
      <c r="E254" s="380" t="s">
        <v>552</v>
      </c>
      <c r="F254" s="378"/>
    </row>
    <row r="255" spans="1:6">
      <c r="A255" s="374" t="s">
        <v>1026</v>
      </c>
      <c r="B255" s="375" t="s">
        <v>1027</v>
      </c>
      <c r="C255" s="376" t="s">
        <v>1028</v>
      </c>
      <c r="D255" s="379" t="s">
        <v>1029</v>
      </c>
      <c r="E255" s="380" t="s">
        <v>552</v>
      </c>
      <c r="F255" s="378"/>
    </row>
    <row r="256" spans="1:6">
      <c r="A256" s="374" t="s">
        <v>1030</v>
      </c>
      <c r="B256" s="375" t="s">
        <v>1031</v>
      </c>
      <c r="C256" s="376" t="s">
        <v>763</v>
      </c>
      <c r="D256" s="379" t="s">
        <v>764</v>
      </c>
      <c r="E256" s="380"/>
      <c r="F256" s="381"/>
    </row>
    <row r="257" spans="1:6">
      <c r="A257" s="374" t="s">
        <v>1030</v>
      </c>
      <c r="B257" s="375" t="s">
        <v>1031</v>
      </c>
      <c r="C257" s="376" t="s">
        <v>1022</v>
      </c>
      <c r="D257" s="379" t="s">
        <v>1023</v>
      </c>
      <c r="E257" s="380" t="s">
        <v>552</v>
      </c>
      <c r="F257" s="381"/>
    </row>
    <row r="258" spans="1:6">
      <c r="A258" s="374" t="s">
        <v>1030</v>
      </c>
      <c r="B258" s="375" t="s">
        <v>1031</v>
      </c>
      <c r="C258" s="376" t="s">
        <v>1024</v>
      </c>
      <c r="D258" s="379" t="s">
        <v>1025</v>
      </c>
      <c r="E258" s="380"/>
      <c r="F258" s="381"/>
    </row>
    <row r="259" spans="1:6">
      <c r="A259" s="374" t="s">
        <v>1032</v>
      </c>
      <c r="B259" s="375" t="s">
        <v>1033</v>
      </c>
      <c r="C259" s="376" t="s">
        <v>555</v>
      </c>
      <c r="D259" s="379" t="s">
        <v>556</v>
      </c>
      <c r="E259" s="380"/>
      <c r="F259" s="378"/>
    </row>
    <row r="260" spans="1:6">
      <c r="A260" s="374" t="s">
        <v>1032</v>
      </c>
      <c r="B260" s="375" t="s">
        <v>1033</v>
      </c>
      <c r="C260" s="376">
        <v>4131</v>
      </c>
      <c r="D260" s="379" t="s">
        <v>1034</v>
      </c>
      <c r="E260" s="380" t="s">
        <v>552</v>
      </c>
      <c r="F260" s="378"/>
    </row>
    <row r="261" spans="1:6">
      <c r="A261" s="374" t="s">
        <v>1035</v>
      </c>
      <c r="B261" s="375" t="s">
        <v>1036</v>
      </c>
      <c r="C261" s="376" t="s">
        <v>546</v>
      </c>
      <c r="D261" s="379" t="s">
        <v>547</v>
      </c>
      <c r="E261" s="380"/>
      <c r="F261" s="378"/>
    </row>
    <row r="262" spans="1:6">
      <c r="A262" s="374" t="s">
        <v>1035</v>
      </c>
      <c r="B262" s="375" t="s">
        <v>1036</v>
      </c>
      <c r="C262" s="376" t="s">
        <v>548</v>
      </c>
      <c r="D262" s="379" t="s">
        <v>822</v>
      </c>
      <c r="E262" s="380"/>
      <c r="F262" s="381"/>
    </row>
    <row r="263" spans="1:6">
      <c r="A263" s="374" t="s">
        <v>1035</v>
      </c>
      <c r="B263" s="375" t="s">
        <v>1036</v>
      </c>
      <c r="C263" s="376" t="s">
        <v>550</v>
      </c>
      <c r="D263" s="379" t="s">
        <v>551</v>
      </c>
      <c r="E263" s="380"/>
      <c r="F263" s="378"/>
    </row>
    <row r="264" spans="1:6">
      <c r="A264" s="374" t="s">
        <v>1035</v>
      </c>
      <c r="B264" s="375" t="s">
        <v>1036</v>
      </c>
      <c r="C264" s="376" t="s">
        <v>555</v>
      </c>
      <c r="D264" s="379" t="s">
        <v>556</v>
      </c>
      <c r="E264" s="380" t="s">
        <v>552</v>
      </c>
      <c r="F264" s="378"/>
    </row>
    <row r="265" spans="1:6">
      <c r="A265" s="374" t="s">
        <v>1035</v>
      </c>
      <c r="B265" s="375" t="s">
        <v>1036</v>
      </c>
      <c r="C265" s="376">
        <v>4131</v>
      </c>
      <c r="D265" s="379" t="s">
        <v>1034</v>
      </c>
      <c r="E265" s="380"/>
      <c r="F265" s="378"/>
    </row>
    <row r="266" spans="1:6">
      <c r="A266" s="374" t="s">
        <v>1037</v>
      </c>
      <c r="B266" s="375" t="s">
        <v>1038</v>
      </c>
      <c r="C266" s="376" t="s">
        <v>555</v>
      </c>
      <c r="D266" s="379" t="s">
        <v>556</v>
      </c>
      <c r="E266" s="380" t="s">
        <v>552</v>
      </c>
      <c r="F266" s="378"/>
    </row>
    <row r="267" spans="1:6">
      <c r="A267" s="374" t="s">
        <v>1037</v>
      </c>
      <c r="B267" s="375" t="s">
        <v>1038</v>
      </c>
      <c r="C267" s="376">
        <v>4131</v>
      </c>
      <c r="D267" s="379" t="s">
        <v>1034</v>
      </c>
      <c r="E267" s="380"/>
      <c r="F267" s="378"/>
    </row>
    <row r="268" spans="1:6">
      <c r="A268" s="374" t="s">
        <v>1039</v>
      </c>
      <c r="B268" s="375" t="s">
        <v>1040</v>
      </c>
      <c r="C268" s="376">
        <v>4132</v>
      </c>
      <c r="D268" s="379" t="s">
        <v>1041</v>
      </c>
      <c r="E268" s="380" t="s">
        <v>552</v>
      </c>
      <c r="F268" s="378"/>
    </row>
    <row r="269" spans="1:6">
      <c r="A269" s="374" t="s">
        <v>1042</v>
      </c>
      <c r="B269" s="375" t="s">
        <v>1043</v>
      </c>
      <c r="C269" s="376" t="s">
        <v>1044</v>
      </c>
      <c r="D269" s="379" t="s">
        <v>1045</v>
      </c>
      <c r="E269" s="380" t="s">
        <v>552</v>
      </c>
      <c r="F269" s="378"/>
    </row>
    <row r="270" spans="1:6">
      <c r="A270" s="374" t="s">
        <v>1042</v>
      </c>
      <c r="B270" s="375" t="s">
        <v>1043</v>
      </c>
      <c r="C270" s="376" t="s">
        <v>1046</v>
      </c>
      <c r="D270" s="379" t="s">
        <v>1047</v>
      </c>
      <c r="E270" s="380"/>
      <c r="F270" s="381"/>
    </row>
    <row r="271" spans="1:6">
      <c r="A271" s="374" t="s">
        <v>1048</v>
      </c>
      <c r="B271" s="375" t="s">
        <v>1049</v>
      </c>
      <c r="C271" s="376">
        <v>4142</v>
      </c>
      <c r="D271" s="379" t="s">
        <v>1050</v>
      </c>
      <c r="E271" s="380" t="s">
        <v>552</v>
      </c>
      <c r="F271" s="378"/>
    </row>
    <row r="272" spans="1:6">
      <c r="A272" s="374" t="s">
        <v>1051</v>
      </c>
      <c r="B272" s="375" t="s">
        <v>1052</v>
      </c>
      <c r="C272" s="376">
        <v>4161</v>
      </c>
      <c r="D272" s="379" t="s">
        <v>1053</v>
      </c>
      <c r="E272" s="380" t="s">
        <v>552</v>
      </c>
      <c r="F272" s="378"/>
    </row>
    <row r="273" spans="1:6">
      <c r="A273" s="374" t="s">
        <v>1054</v>
      </c>
      <c r="B273" s="375" t="s">
        <v>1055</v>
      </c>
      <c r="C273" s="376">
        <v>4167</v>
      </c>
      <c r="D273" s="379" t="s">
        <v>1056</v>
      </c>
      <c r="E273" s="380" t="s">
        <v>552</v>
      </c>
      <c r="F273" s="378"/>
    </row>
    <row r="274" spans="1:6">
      <c r="A274" s="374" t="s">
        <v>1057</v>
      </c>
      <c r="B274" s="375" t="s">
        <v>1058</v>
      </c>
      <c r="C274" s="376" t="s">
        <v>1059</v>
      </c>
      <c r="D274" s="379" t="s">
        <v>1060</v>
      </c>
      <c r="E274" s="380"/>
      <c r="F274" s="381"/>
    </row>
    <row r="275" spans="1:6">
      <c r="A275" s="374" t="s">
        <v>1057</v>
      </c>
      <c r="B275" s="375" t="s">
        <v>1058</v>
      </c>
      <c r="C275" s="376">
        <v>8312</v>
      </c>
      <c r="D275" s="379" t="s">
        <v>839</v>
      </c>
      <c r="E275" s="380" t="s">
        <v>552</v>
      </c>
      <c r="F275" s="378"/>
    </row>
    <row r="276" spans="1:6">
      <c r="A276" s="374" t="s">
        <v>1061</v>
      </c>
      <c r="B276" s="375" t="s">
        <v>1062</v>
      </c>
      <c r="C276" s="376">
        <v>4165</v>
      </c>
      <c r="D276" s="379" t="s">
        <v>1063</v>
      </c>
      <c r="E276" s="380" t="s">
        <v>552</v>
      </c>
      <c r="F276" s="378"/>
    </row>
    <row r="277" spans="1:6">
      <c r="A277" s="374" t="s">
        <v>1064</v>
      </c>
      <c r="B277" s="375" t="s">
        <v>1065</v>
      </c>
      <c r="C277" s="376">
        <v>4141</v>
      </c>
      <c r="D277" s="379" t="s">
        <v>1066</v>
      </c>
      <c r="E277" s="380"/>
      <c r="F277" s="378"/>
    </row>
    <row r="278" spans="1:6">
      <c r="A278" s="374" t="s">
        <v>1064</v>
      </c>
      <c r="B278" s="375" t="s">
        <v>1065</v>
      </c>
      <c r="C278" s="376">
        <v>4153</v>
      </c>
      <c r="D278" s="379" t="s">
        <v>1067</v>
      </c>
      <c r="E278" s="380" t="s">
        <v>552</v>
      </c>
      <c r="F278" s="378"/>
    </row>
    <row r="279" spans="1:6">
      <c r="A279" s="374" t="s">
        <v>1064</v>
      </c>
      <c r="B279" s="375" t="s">
        <v>1065</v>
      </c>
      <c r="C279" s="376">
        <v>4161</v>
      </c>
      <c r="D279" s="379" t="s">
        <v>1053</v>
      </c>
      <c r="E279" s="380"/>
      <c r="F279" s="378"/>
    </row>
    <row r="280" spans="1:6">
      <c r="A280" s="374" t="s">
        <v>1068</v>
      </c>
      <c r="B280" s="375" t="s">
        <v>1069</v>
      </c>
      <c r="C280" s="376">
        <v>4161</v>
      </c>
      <c r="D280" s="379" t="s">
        <v>1053</v>
      </c>
      <c r="E280" s="380" t="s">
        <v>552</v>
      </c>
      <c r="F280" s="378"/>
    </row>
    <row r="281" spans="1:6">
      <c r="A281" s="374" t="s">
        <v>1070</v>
      </c>
      <c r="B281" s="375" t="s">
        <v>1071</v>
      </c>
      <c r="C281" s="376">
        <v>4161</v>
      </c>
      <c r="D281" s="379" t="s">
        <v>1053</v>
      </c>
      <c r="E281" s="380" t="s">
        <v>552</v>
      </c>
      <c r="F281" s="378"/>
    </row>
    <row r="282" spans="1:6">
      <c r="A282" s="374" t="s">
        <v>1072</v>
      </c>
      <c r="B282" s="375" t="s">
        <v>1073</v>
      </c>
      <c r="C282" s="376">
        <v>4153</v>
      </c>
      <c r="D282" s="379" t="s">
        <v>1067</v>
      </c>
      <c r="E282" s="380" t="s">
        <v>552</v>
      </c>
      <c r="F282" s="378"/>
    </row>
    <row r="283" spans="1:6">
      <c r="A283" s="374" t="s">
        <v>1072</v>
      </c>
      <c r="B283" s="375" t="s">
        <v>1073</v>
      </c>
      <c r="C283" s="376" t="s">
        <v>1074</v>
      </c>
      <c r="D283" s="379" t="s">
        <v>1075</v>
      </c>
      <c r="E283" s="380"/>
      <c r="F283" s="378"/>
    </row>
    <row r="284" spans="1:6">
      <c r="A284" s="374" t="s">
        <v>1076</v>
      </c>
      <c r="B284" s="375" t="s">
        <v>1077</v>
      </c>
      <c r="C284" s="376">
        <v>4152</v>
      </c>
      <c r="D284" s="379" t="s">
        <v>1078</v>
      </c>
      <c r="E284" s="380" t="s">
        <v>552</v>
      </c>
      <c r="F284" s="378"/>
    </row>
    <row r="285" spans="1:6">
      <c r="A285" s="374" t="s">
        <v>1079</v>
      </c>
      <c r="B285" s="375" t="s">
        <v>1080</v>
      </c>
      <c r="C285" s="376">
        <v>4166</v>
      </c>
      <c r="D285" s="379" t="s">
        <v>1081</v>
      </c>
      <c r="E285" s="380" t="s">
        <v>552</v>
      </c>
      <c r="F285" s="378"/>
    </row>
    <row r="286" spans="1:6">
      <c r="A286" s="374" t="s">
        <v>1082</v>
      </c>
      <c r="B286" s="375" t="s">
        <v>1083</v>
      </c>
      <c r="C286" s="376">
        <v>4169</v>
      </c>
      <c r="D286" s="379" t="s">
        <v>1084</v>
      </c>
      <c r="E286" s="380" t="s">
        <v>552</v>
      </c>
      <c r="F286" s="381"/>
    </row>
    <row r="287" spans="1:6">
      <c r="A287" s="374" t="s">
        <v>1085</v>
      </c>
      <c r="B287" s="375" t="s">
        <v>1086</v>
      </c>
      <c r="C287" s="376">
        <v>4131</v>
      </c>
      <c r="D287" s="379" t="s">
        <v>1034</v>
      </c>
      <c r="E287" s="380" t="s">
        <v>552</v>
      </c>
      <c r="F287" s="378"/>
    </row>
    <row r="288" spans="1:6">
      <c r="A288" s="374" t="s">
        <v>1087</v>
      </c>
      <c r="B288" s="375" t="s">
        <v>1088</v>
      </c>
      <c r="C288" s="376" t="s">
        <v>1089</v>
      </c>
      <c r="D288" s="379" t="s">
        <v>1090</v>
      </c>
      <c r="E288" s="380"/>
      <c r="F288" s="378"/>
    </row>
    <row r="289" spans="1:6">
      <c r="A289" s="374" t="s">
        <v>1087</v>
      </c>
      <c r="B289" s="375" t="s">
        <v>1088</v>
      </c>
      <c r="C289" s="376" t="s">
        <v>1074</v>
      </c>
      <c r="D289" s="379" t="s">
        <v>1075</v>
      </c>
      <c r="E289" s="380" t="s">
        <v>552</v>
      </c>
      <c r="F289" s="378"/>
    </row>
    <row r="290" spans="1:6">
      <c r="A290" s="374" t="s">
        <v>1091</v>
      </c>
      <c r="B290" s="375" t="s">
        <v>1092</v>
      </c>
      <c r="C290" s="376">
        <v>4131</v>
      </c>
      <c r="D290" s="379" t="s">
        <v>1034</v>
      </c>
      <c r="E290" s="380" t="s">
        <v>552</v>
      </c>
      <c r="F290" s="378"/>
    </row>
    <row r="291" spans="1:6">
      <c r="A291" s="374" t="s">
        <v>1093</v>
      </c>
      <c r="B291" s="375" t="s">
        <v>1094</v>
      </c>
      <c r="C291" s="376">
        <v>4154</v>
      </c>
      <c r="D291" s="379" t="s">
        <v>1095</v>
      </c>
      <c r="E291" s="380" t="s">
        <v>552</v>
      </c>
      <c r="F291" s="378"/>
    </row>
    <row r="292" spans="1:6">
      <c r="A292" s="374" t="s">
        <v>1096</v>
      </c>
      <c r="B292" s="375" t="s">
        <v>1097</v>
      </c>
      <c r="C292" s="376">
        <v>4151</v>
      </c>
      <c r="D292" s="379" t="s">
        <v>1098</v>
      </c>
      <c r="E292" s="380" t="s">
        <v>552</v>
      </c>
      <c r="F292" s="378"/>
    </row>
    <row r="293" spans="1:6">
      <c r="A293" s="374" t="s">
        <v>1099</v>
      </c>
      <c r="B293" s="375" t="s">
        <v>1100</v>
      </c>
      <c r="C293" s="376" t="s">
        <v>1089</v>
      </c>
      <c r="D293" s="379" t="s">
        <v>1090</v>
      </c>
      <c r="E293" s="380"/>
      <c r="F293" s="378"/>
    </row>
    <row r="294" spans="1:6">
      <c r="A294" s="374" t="s">
        <v>1099</v>
      </c>
      <c r="B294" s="375" t="s">
        <v>1100</v>
      </c>
      <c r="C294" s="376" t="s">
        <v>1101</v>
      </c>
      <c r="D294" s="379" t="s">
        <v>1102</v>
      </c>
      <c r="E294" s="380"/>
      <c r="F294" s="378"/>
    </row>
    <row r="295" spans="1:6">
      <c r="A295" s="374" t="s">
        <v>1099</v>
      </c>
      <c r="B295" s="375" t="s">
        <v>1100</v>
      </c>
      <c r="C295" s="376">
        <v>4153</v>
      </c>
      <c r="D295" s="379" t="s">
        <v>1067</v>
      </c>
      <c r="E295" s="380"/>
      <c r="F295" s="378"/>
    </row>
    <row r="296" spans="1:6">
      <c r="A296" s="374" t="s">
        <v>1099</v>
      </c>
      <c r="B296" s="375" t="s">
        <v>1100</v>
      </c>
      <c r="C296" s="376">
        <v>4154</v>
      </c>
      <c r="D296" s="379" t="s">
        <v>1095</v>
      </c>
      <c r="E296" s="380" t="s">
        <v>552</v>
      </c>
      <c r="F296" s="378"/>
    </row>
    <row r="297" spans="1:6">
      <c r="A297" s="374" t="s">
        <v>1103</v>
      </c>
      <c r="B297" s="375" t="s">
        <v>1104</v>
      </c>
      <c r="C297" s="376">
        <v>4155</v>
      </c>
      <c r="D297" s="379" t="s">
        <v>808</v>
      </c>
      <c r="E297" s="380" t="s">
        <v>552</v>
      </c>
      <c r="F297" s="378"/>
    </row>
    <row r="298" spans="1:6">
      <c r="A298" s="374" t="s">
        <v>1105</v>
      </c>
      <c r="B298" s="375" t="s">
        <v>1106</v>
      </c>
      <c r="C298" s="376">
        <v>4152</v>
      </c>
      <c r="D298" s="379" t="s">
        <v>1078</v>
      </c>
      <c r="E298" s="380" t="s">
        <v>552</v>
      </c>
      <c r="F298" s="378"/>
    </row>
    <row r="299" spans="1:6">
      <c r="A299" s="374" t="s">
        <v>1107</v>
      </c>
      <c r="B299" s="375" t="s">
        <v>1108</v>
      </c>
      <c r="C299" s="376">
        <v>4154</v>
      </c>
      <c r="D299" s="379" t="s">
        <v>1095</v>
      </c>
      <c r="E299" s="380" t="s">
        <v>552</v>
      </c>
      <c r="F299" s="378"/>
    </row>
    <row r="300" spans="1:6">
      <c r="A300" s="374" t="s">
        <v>1109</v>
      </c>
      <c r="B300" s="375" t="s">
        <v>1110</v>
      </c>
      <c r="C300" s="376">
        <v>4153</v>
      </c>
      <c r="D300" s="379" t="s">
        <v>1067</v>
      </c>
      <c r="E300" s="380" t="s">
        <v>552</v>
      </c>
      <c r="F300" s="378"/>
    </row>
    <row r="301" spans="1:6">
      <c r="A301" s="374" t="s">
        <v>1111</v>
      </c>
      <c r="B301" s="375" t="s">
        <v>1112</v>
      </c>
      <c r="C301" s="376">
        <v>4154</v>
      </c>
      <c r="D301" s="379" t="s">
        <v>1095</v>
      </c>
      <c r="E301" s="380" t="s">
        <v>552</v>
      </c>
      <c r="F301" s="378"/>
    </row>
    <row r="302" spans="1:6">
      <c r="A302" s="374" t="s">
        <v>1113</v>
      </c>
      <c r="B302" s="375" t="s">
        <v>1114</v>
      </c>
      <c r="C302" s="376" t="s">
        <v>1115</v>
      </c>
      <c r="D302" s="379" t="s">
        <v>1116</v>
      </c>
      <c r="E302" s="380" t="s">
        <v>552</v>
      </c>
      <c r="F302" s="378"/>
    </row>
    <row r="303" spans="1:6">
      <c r="A303" s="374" t="s">
        <v>1117</v>
      </c>
      <c r="B303" s="375" t="s">
        <v>1118</v>
      </c>
      <c r="C303" s="388">
        <v>1591</v>
      </c>
      <c r="D303" s="389" t="s">
        <v>1119</v>
      </c>
      <c r="E303" s="380" t="s">
        <v>552</v>
      </c>
      <c r="F303" s="381"/>
    </row>
    <row r="304" spans="1:6">
      <c r="A304" s="374" t="s">
        <v>1120</v>
      </c>
      <c r="B304" s="375" t="s">
        <v>1121</v>
      </c>
      <c r="C304" s="376">
        <v>4151</v>
      </c>
      <c r="D304" s="379" t="s">
        <v>1098</v>
      </c>
      <c r="E304" s="380" t="s">
        <v>552</v>
      </c>
      <c r="F304" s="381"/>
    </row>
    <row r="305" spans="1:6">
      <c r="A305" s="374" t="s">
        <v>1122</v>
      </c>
      <c r="B305" s="375" t="s">
        <v>1123</v>
      </c>
      <c r="C305" s="376">
        <v>4155</v>
      </c>
      <c r="D305" s="379" t="s">
        <v>808</v>
      </c>
      <c r="E305" s="380" t="s">
        <v>552</v>
      </c>
      <c r="F305" s="381"/>
    </row>
    <row r="306" spans="1:6">
      <c r="A306" s="374" t="s">
        <v>1124</v>
      </c>
      <c r="B306" s="375" t="s">
        <v>1125</v>
      </c>
      <c r="C306" s="376">
        <v>4171</v>
      </c>
      <c r="D306" s="379" t="s">
        <v>1126</v>
      </c>
      <c r="E306" s="380" t="s">
        <v>552</v>
      </c>
      <c r="F306" s="381"/>
    </row>
    <row r="307" spans="1:6">
      <c r="A307" s="374" t="s">
        <v>1127</v>
      </c>
      <c r="B307" s="375" t="s">
        <v>1128</v>
      </c>
      <c r="C307" s="376">
        <v>4111</v>
      </c>
      <c r="D307" s="379" t="s">
        <v>1129</v>
      </c>
      <c r="E307" s="380"/>
      <c r="F307" s="378"/>
    </row>
    <row r="308" spans="1:6">
      <c r="A308" s="374" t="s">
        <v>1127</v>
      </c>
      <c r="B308" s="375" t="s">
        <v>1128</v>
      </c>
      <c r="C308" s="376">
        <v>4161</v>
      </c>
      <c r="D308" s="379" t="s">
        <v>1053</v>
      </c>
      <c r="E308" s="380" t="s">
        <v>552</v>
      </c>
      <c r="F308" s="378"/>
    </row>
    <row r="309" spans="1:6">
      <c r="A309" s="374" t="s">
        <v>1127</v>
      </c>
      <c r="B309" s="375" t="s">
        <v>1128</v>
      </c>
      <c r="C309" s="376">
        <v>4164</v>
      </c>
      <c r="D309" s="379" t="s">
        <v>1130</v>
      </c>
      <c r="E309" s="380"/>
      <c r="F309" s="378"/>
    </row>
    <row r="310" spans="1:6">
      <c r="A310" s="374" t="s">
        <v>1127</v>
      </c>
      <c r="B310" s="375" t="s">
        <v>1128</v>
      </c>
      <c r="C310" s="376">
        <v>4166</v>
      </c>
      <c r="D310" s="379" t="s">
        <v>1081</v>
      </c>
      <c r="E310" s="380"/>
      <c r="F310" s="378"/>
    </row>
    <row r="311" spans="1:6">
      <c r="A311" s="374" t="s">
        <v>1131</v>
      </c>
      <c r="B311" s="375" t="s">
        <v>1132</v>
      </c>
      <c r="C311" s="376">
        <v>4111</v>
      </c>
      <c r="D311" s="379" t="s">
        <v>1129</v>
      </c>
      <c r="E311" s="380"/>
      <c r="F311" s="378"/>
    </row>
    <row r="312" spans="1:6">
      <c r="A312" s="374" t="s">
        <v>1131</v>
      </c>
      <c r="B312" s="375" t="s">
        <v>1132</v>
      </c>
      <c r="C312" s="376">
        <v>4161</v>
      </c>
      <c r="D312" s="379" t="s">
        <v>1053</v>
      </c>
      <c r="E312" s="380" t="s">
        <v>552</v>
      </c>
      <c r="F312" s="378"/>
    </row>
    <row r="313" spans="1:6">
      <c r="A313" s="374" t="s">
        <v>1133</v>
      </c>
      <c r="B313" s="375" t="s">
        <v>1134</v>
      </c>
      <c r="C313" s="376">
        <v>4161</v>
      </c>
      <c r="D313" s="379" t="s">
        <v>1053</v>
      </c>
      <c r="E313" s="380"/>
      <c r="F313" s="378"/>
    </row>
    <row r="314" spans="1:6">
      <c r="A314" s="374" t="s">
        <v>1133</v>
      </c>
      <c r="B314" s="375" t="s">
        <v>1134</v>
      </c>
      <c r="C314" s="376">
        <v>4165</v>
      </c>
      <c r="D314" s="379" t="s">
        <v>1063</v>
      </c>
      <c r="E314" s="380" t="s">
        <v>552</v>
      </c>
      <c r="F314" s="378"/>
    </row>
    <row r="315" spans="1:6">
      <c r="A315" s="374" t="s">
        <v>1135</v>
      </c>
      <c r="B315" s="375" t="s">
        <v>1136</v>
      </c>
      <c r="C315" s="376" t="s">
        <v>575</v>
      </c>
      <c r="D315" s="379" t="s">
        <v>576</v>
      </c>
      <c r="E315" s="380" t="s">
        <v>552</v>
      </c>
      <c r="F315" s="381"/>
    </row>
    <row r="316" spans="1:6">
      <c r="A316" s="374" t="s">
        <v>1135</v>
      </c>
      <c r="B316" s="375" t="s">
        <v>1136</v>
      </c>
      <c r="C316" s="376">
        <v>4154</v>
      </c>
      <c r="D316" s="379" t="s">
        <v>1095</v>
      </c>
      <c r="E316" s="380"/>
      <c r="F316" s="378"/>
    </row>
    <row r="317" spans="1:6">
      <c r="A317" s="374" t="s">
        <v>1135</v>
      </c>
      <c r="B317" s="375" t="s">
        <v>1136</v>
      </c>
      <c r="C317" s="376">
        <v>4166</v>
      </c>
      <c r="D317" s="379" t="s">
        <v>1081</v>
      </c>
      <c r="E317" s="380"/>
      <c r="F317" s="378"/>
    </row>
    <row r="318" spans="1:6">
      <c r="A318" s="374" t="s">
        <v>1137</v>
      </c>
      <c r="B318" s="375" t="s">
        <v>1138</v>
      </c>
      <c r="C318" s="376">
        <v>1332</v>
      </c>
      <c r="D318" s="386" t="s">
        <v>1139</v>
      </c>
      <c r="E318" s="380"/>
      <c r="F318" s="378"/>
    </row>
    <row r="319" spans="1:6">
      <c r="A319" s="374" t="s">
        <v>1137</v>
      </c>
      <c r="B319" s="375" t="s">
        <v>1138</v>
      </c>
      <c r="C319" s="376">
        <v>4111</v>
      </c>
      <c r="D319" s="379" t="s">
        <v>1129</v>
      </c>
      <c r="E319" s="380"/>
      <c r="F319" s="378"/>
    </row>
    <row r="320" spans="1:6">
      <c r="A320" s="374" t="s">
        <v>1137</v>
      </c>
      <c r="B320" s="375" t="s">
        <v>1138</v>
      </c>
      <c r="C320" s="376" t="s">
        <v>1140</v>
      </c>
      <c r="D320" s="379" t="s">
        <v>808</v>
      </c>
      <c r="E320" s="380" t="s">
        <v>552</v>
      </c>
      <c r="F320" s="381"/>
    </row>
    <row r="321" spans="1:6">
      <c r="A321" s="374" t="s">
        <v>1137</v>
      </c>
      <c r="B321" s="375" t="s">
        <v>1138</v>
      </c>
      <c r="C321" s="376">
        <v>4165</v>
      </c>
      <c r="D321" s="379" t="s">
        <v>1063</v>
      </c>
      <c r="E321" s="380"/>
      <c r="F321" s="378"/>
    </row>
    <row r="322" spans="1:6">
      <c r="A322" s="374" t="s">
        <v>1141</v>
      </c>
      <c r="B322" s="375" t="s">
        <v>1142</v>
      </c>
      <c r="C322" s="376">
        <v>4111</v>
      </c>
      <c r="D322" s="379" t="s">
        <v>1129</v>
      </c>
      <c r="E322" s="380"/>
      <c r="F322" s="378"/>
    </row>
    <row r="323" spans="1:6">
      <c r="A323" s="374" t="s">
        <v>1141</v>
      </c>
      <c r="B323" s="375" t="s">
        <v>1142</v>
      </c>
      <c r="C323" s="376">
        <v>4143</v>
      </c>
      <c r="D323" s="379" t="s">
        <v>1143</v>
      </c>
      <c r="E323" s="380" t="s">
        <v>552</v>
      </c>
      <c r="F323" s="378"/>
    </row>
    <row r="324" spans="1:6">
      <c r="A324" s="374" t="s">
        <v>1141</v>
      </c>
      <c r="B324" s="375" t="s">
        <v>1142</v>
      </c>
      <c r="C324" s="376">
        <v>4165</v>
      </c>
      <c r="D324" s="379" t="s">
        <v>1063</v>
      </c>
      <c r="E324" s="380"/>
      <c r="F324" s="378"/>
    </row>
    <row r="325" spans="1:6">
      <c r="A325" s="374" t="s">
        <v>1144</v>
      </c>
      <c r="B325" s="375" t="s">
        <v>1145</v>
      </c>
      <c r="C325" s="376">
        <v>4111</v>
      </c>
      <c r="D325" s="379" t="s">
        <v>1129</v>
      </c>
      <c r="E325" s="380"/>
      <c r="F325" s="378"/>
    </row>
    <row r="326" spans="1:6">
      <c r="A326" s="374" t="s">
        <v>1144</v>
      </c>
      <c r="B326" s="375" t="s">
        <v>1145</v>
      </c>
      <c r="C326" s="376">
        <v>4143</v>
      </c>
      <c r="D326" s="379" t="s">
        <v>1143</v>
      </c>
      <c r="E326" s="380" t="s">
        <v>552</v>
      </c>
      <c r="F326" s="378"/>
    </row>
    <row r="327" spans="1:6">
      <c r="A327" s="374" t="s">
        <v>1146</v>
      </c>
      <c r="B327" s="375" t="s">
        <v>1147</v>
      </c>
      <c r="C327" s="376">
        <v>4154</v>
      </c>
      <c r="D327" s="379" t="s">
        <v>1095</v>
      </c>
      <c r="E327" s="380" t="s">
        <v>552</v>
      </c>
      <c r="F327" s="378"/>
    </row>
    <row r="328" spans="1:6">
      <c r="A328" s="374" t="s">
        <v>1148</v>
      </c>
      <c r="B328" s="375" t="s">
        <v>1149</v>
      </c>
      <c r="C328" s="376">
        <v>1332</v>
      </c>
      <c r="D328" s="386" t="s">
        <v>1139</v>
      </c>
      <c r="E328" s="380"/>
      <c r="F328" s="378"/>
    </row>
    <row r="329" spans="1:6">
      <c r="A329" s="374" t="s">
        <v>1148</v>
      </c>
      <c r="B329" s="375" t="s">
        <v>1149</v>
      </c>
      <c r="C329" s="376">
        <v>1333</v>
      </c>
      <c r="D329" s="386" t="s">
        <v>807</v>
      </c>
      <c r="E329" s="380" t="s">
        <v>552</v>
      </c>
      <c r="F329" s="378"/>
    </row>
    <row r="330" spans="1:6">
      <c r="A330" s="374" t="s">
        <v>1148</v>
      </c>
      <c r="B330" s="375" t="s">
        <v>1149</v>
      </c>
      <c r="C330" s="376">
        <v>4155</v>
      </c>
      <c r="D330" s="379" t="s">
        <v>808</v>
      </c>
      <c r="E330" s="380"/>
      <c r="F330" s="378"/>
    </row>
    <row r="331" spans="1:6">
      <c r="A331" s="374" t="s">
        <v>1150</v>
      </c>
      <c r="B331" s="375" t="s">
        <v>1151</v>
      </c>
      <c r="C331" s="376">
        <v>4167</v>
      </c>
      <c r="D331" s="379" t="s">
        <v>1056</v>
      </c>
      <c r="E331" s="380" t="s">
        <v>552</v>
      </c>
      <c r="F331" s="378"/>
    </row>
    <row r="332" spans="1:6">
      <c r="A332" s="374" t="s">
        <v>1152</v>
      </c>
      <c r="B332" s="375" t="s">
        <v>1153</v>
      </c>
      <c r="C332" s="376" t="s">
        <v>555</v>
      </c>
      <c r="D332" s="379" t="s">
        <v>556</v>
      </c>
      <c r="E332" s="380"/>
      <c r="F332" s="378"/>
    </row>
    <row r="333" spans="1:6">
      <c r="A333" s="374" t="s">
        <v>1152</v>
      </c>
      <c r="B333" s="375" t="s">
        <v>1153</v>
      </c>
      <c r="C333" s="376">
        <v>4171</v>
      </c>
      <c r="D333" s="379" t="s">
        <v>1126</v>
      </c>
      <c r="E333" s="380" t="s">
        <v>552</v>
      </c>
      <c r="F333" s="381"/>
    </row>
    <row r="334" spans="1:6">
      <c r="A334" s="374" t="s">
        <v>1154</v>
      </c>
      <c r="B334" s="375" t="s">
        <v>1155</v>
      </c>
      <c r="C334" s="376" t="s">
        <v>555</v>
      </c>
      <c r="D334" s="379" t="s">
        <v>556</v>
      </c>
      <c r="E334" s="380"/>
      <c r="F334" s="378"/>
    </row>
    <row r="335" spans="1:6">
      <c r="A335" s="374" t="s">
        <v>1154</v>
      </c>
      <c r="B335" s="375" t="s">
        <v>1155</v>
      </c>
      <c r="C335" s="376">
        <v>4171</v>
      </c>
      <c r="D335" s="379" t="s">
        <v>1126</v>
      </c>
      <c r="E335" s="380" t="s">
        <v>552</v>
      </c>
      <c r="F335" s="381"/>
    </row>
    <row r="336" spans="1:6">
      <c r="A336" s="374" t="s">
        <v>1156</v>
      </c>
      <c r="B336" s="375" t="s">
        <v>1157</v>
      </c>
      <c r="C336" s="376" t="s">
        <v>555</v>
      </c>
      <c r="D336" s="379" t="s">
        <v>556</v>
      </c>
      <c r="E336" s="380"/>
      <c r="F336" s="378"/>
    </row>
    <row r="337" spans="1:6">
      <c r="A337" s="374" t="s">
        <v>1156</v>
      </c>
      <c r="B337" s="375" t="s">
        <v>1157</v>
      </c>
      <c r="C337" s="376">
        <v>4171</v>
      </c>
      <c r="D337" s="379" t="s">
        <v>1126</v>
      </c>
      <c r="E337" s="380" t="s">
        <v>552</v>
      </c>
      <c r="F337" s="381"/>
    </row>
    <row r="338" spans="1:6">
      <c r="A338" s="374" t="s">
        <v>1158</v>
      </c>
      <c r="B338" s="375" t="s">
        <v>1159</v>
      </c>
      <c r="C338" s="376" t="s">
        <v>555</v>
      </c>
      <c r="D338" s="379" t="s">
        <v>556</v>
      </c>
      <c r="E338" s="380"/>
      <c r="F338" s="378"/>
    </row>
    <row r="339" spans="1:6">
      <c r="A339" s="374" t="s">
        <v>1158</v>
      </c>
      <c r="B339" s="375" t="s">
        <v>1159</v>
      </c>
      <c r="C339" s="376">
        <v>4171</v>
      </c>
      <c r="D339" s="379" t="s">
        <v>1126</v>
      </c>
      <c r="E339" s="380" t="s">
        <v>552</v>
      </c>
      <c r="F339" s="381"/>
    </row>
    <row r="340" spans="1:6">
      <c r="A340" s="374" t="s">
        <v>1160</v>
      </c>
      <c r="B340" s="375" t="s">
        <v>1161</v>
      </c>
      <c r="C340" s="376" t="s">
        <v>555</v>
      </c>
      <c r="D340" s="379" t="s">
        <v>556</v>
      </c>
      <c r="E340" s="380"/>
      <c r="F340" s="378"/>
    </row>
    <row r="341" spans="1:6">
      <c r="A341" s="374" t="s">
        <v>1160</v>
      </c>
      <c r="B341" s="375" t="s">
        <v>1161</v>
      </c>
      <c r="C341" s="376">
        <v>4171</v>
      </c>
      <c r="D341" s="379" t="s">
        <v>1126</v>
      </c>
      <c r="E341" s="380" t="s">
        <v>552</v>
      </c>
      <c r="F341" s="381"/>
    </row>
    <row r="342" spans="1:6">
      <c r="A342" s="374" t="s">
        <v>1162</v>
      </c>
      <c r="B342" s="375" t="s">
        <v>1163</v>
      </c>
      <c r="C342" s="376" t="s">
        <v>555</v>
      </c>
      <c r="D342" s="379" t="s">
        <v>556</v>
      </c>
      <c r="E342" s="380"/>
      <c r="F342" s="378"/>
    </row>
    <row r="343" spans="1:6">
      <c r="A343" s="374" t="s">
        <v>1162</v>
      </c>
      <c r="B343" s="375" t="s">
        <v>1163</v>
      </c>
      <c r="C343" s="376">
        <v>4171</v>
      </c>
      <c r="D343" s="379" t="s">
        <v>1126</v>
      </c>
      <c r="E343" s="380" t="s">
        <v>552</v>
      </c>
      <c r="F343" s="381"/>
    </row>
    <row r="344" spans="1:6">
      <c r="A344" s="374" t="s">
        <v>1164</v>
      </c>
      <c r="B344" s="375" t="s">
        <v>1165</v>
      </c>
      <c r="C344" s="376" t="s">
        <v>555</v>
      </c>
      <c r="D344" s="379" t="s">
        <v>556</v>
      </c>
      <c r="E344" s="380"/>
      <c r="F344" s="378"/>
    </row>
    <row r="345" spans="1:6">
      <c r="A345" s="374" t="s">
        <v>1164</v>
      </c>
      <c r="B345" s="375" t="s">
        <v>1165</v>
      </c>
      <c r="C345" s="376">
        <v>4171</v>
      </c>
      <c r="D345" s="379" t="s">
        <v>1126</v>
      </c>
      <c r="E345" s="380" t="s">
        <v>552</v>
      </c>
      <c r="F345" s="381"/>
    </row>
    <row r="346" spans="1:6">
      <c r="A346" s="374" t="s">
        <v>1166</v>
      </c>
      <c r="B346" s="375" t="s">
        <v>1167</v>
      </c>
      <c r="C346" s="376" t="s">
        <v>555</v>
      </c>
      <c r="D346" s="379" t="s">
        <v>556</v>
      </c>
      <c r="E346" s="380"/>
      <c r="F346" s="378"/>
    </row>
    <row r="347" spans="1:6">
      <c r="A347" s="374" t="s">
        <v>1166</v>
      </c>
      <c r="B347" s="375" t="s">
        <v>1167</v>
      </c>
      <c r="C347" s="376">
        <v>4171</v>
      </c>
      <c r="D347" s="379" t="s">
        <v>1126</v>
      </c>
      <c r="E347" s="380" t="s">
        <v>552</v>
      </c>
      <c r="F347" s="381"/>
    </row>
    <row r="348" spans="1:6">
      <c r="A348" s="374" t="s">
        <v>1168</v>
      </c>
      <c r="B348" s="375" t="s">
        <v>1169</v>
      </c>
      <c r="C348" s="376" t="s">
        <v>555</v>
      </c>
      <c r="D348" s="379" t="s">
        <v>556</v>
      </c>
      <c r="E348" s="380"/>
      <c r="F348" s="378"/>
    </row>
    <row r="349" spans="1:6">
      <c r="A349" s="374" t="s">
        <v>1168</v>
      </c>
      <c r="B349" s="375" t="s">
        <v>1169</v>
      </c>
      <c r="C349" s="376">
        <v>4171</v>
      </c>
      <c r="D349" s="379" t="s">
        <v>1126</v>
      </c>
      <c r="E349" s="380" t="s">
        <v>552</v>
      </c>
      <c r="F349" s="381"/>
    </row>
    <row r="350" spans="1:6">
      <c r="A350" s="374" t="s">
        <v>1170</v>
      </c>
      <c r="B350" s="375" t="s">
        <v>1171</v>
      </c>
      <c r="C350" s="376">
        <v>4161</v>
      </c>
      <c r="D350" s="379" t="s">
        <v>1053</v>
      </c>
      <c r="E350" s="380" t="s">
        <v>552</v>
      </c>
      <c r="F350" s="378"/>
    </row>
    <row r="351" spans="1:6">
      <c r="A351" s="374" t="s">
        <v>1172</v>
      </c>
      <c r="B351" s="375" t="s">
        <v>1173</v>
      </c>
      <c r="C351" s="376">
        <v>4161</v>
      </c>
      <c r="D351" s="379" t="s">
        <v>1053</v>
      </c>
      <c r="E351" s="380"/>
      <c r="F351" s="378"/>
    </row>
    <row r="352" spans="1:6">
      <c r="A352" s="374" t="s">
        <v>1172</v>
      </c>
      <c r="B352" s="375" t="s">
        <v>1173</v>
      </c>
      <c r="C352" s="376">
        <v>4164</v>
      </c>
      <c r="D352" s="379" t="s">
        <v>1130</v>
      </c>
      <c r="E352" s="380" t="s">
        <v>552</v>
      </c>
      <c r="F352" s="378"/>
    </row>
    <row r="353" spans="1:6">
      <c r="A353" s="374" t="s">
        <v>1172</v>
      </c>
      <c r="B353" s="375" t="s">
        <v>1173</v>
      </c>
      <c r="C353" s="376">
        <v>4166</v>
      </c>
      <c r="D353" s="379" t="s">
        <v>1081</v>
      </c>
      <c r="E353" s="380"/>
      <c r="F353" s="378"/>
    </row>
    <row r="354" spans="1:6">
      <c r="A354" s="374" t="s">
        <v>1174</v>
      </c>
      <c r="B354" s="375" t="s">
        <v>1175</v>
      </c>
      <c r="C354" s="376">
        <v>4161</v>
      </c>
      <c r="D354" s="379" t="s">
        <v>1053</v>
      </c>
      <c r="E354" s="380"/>
      <c r="F354" s="378"/>
    </row>
    <row r="355" spans="1:6">
      <c r="A355" s="374" t="s">
        <v>1174</v>
      </c>
      <c r="B355" s="375" t="s">
        <v>1175</v>
      </c>
      <c r="C355" s="376">
        <v>4167</v>
      </c>
      <c r="D355" s="379" t="s">
        <v>1056</v>
      </c>
      <c r="E355" s="380" t="s">
        <v>552</v>
      </c>
      <c r="F355" s="378"/>
    </row>
    <row r="356" spans="1:6">
      <c r="A356" s="374" t="s">
        <v>1176</v>
      </c>
      <c r="B356" s="375" t="s">
        <v>1177</v>
      </c>
      <c r="C356" s="376">
        <v>4161</v>
      </c>
      <c r="D356" s="379" t="s">
        <v>1053</v>
      </c>
      <c r="E356" s="380"/>
      <c r="F356" s="378"/>
    </row>
    <row r="357" spans="1:6">
      <c r="A357" s="374" t="s">
        <v>1176</v>
      </c>
      <c r="B357" s="375" t="s">
        <v>1177</v>
      </c>
      <c r="C357" s="376">
        <v>4165</v>
      </c>
      <c r="D357" s="379" t="s">
        <v>1063</v>
      </c>
      <c r="E357" s="380" t="s">
        <v>552</v>
      </c>
      <c r="F357" s="378"/>
    </row>
    <row r="358" spans="1:6">
      <c r="A358" s="374" t="s">
        <v>1178</v>
      </c>
      <c r="B358" s="375" t="s">
        <v>1179</v>
      </c>
      <c r="C358" s="376">
        <v>4155</v>
      </c>
      <c r="D358" s="379" t="s">
        <v>808</v>
      </c>
      <c r="E358" s="380" t="s">
        <v>552</v>
      </c>
      <c r="F358" s="378"/>
    </row>
    <row r="359" spans="1:6">
      <c r="A359" s="374" t="s">
        <v>1178</v>
      </c>
      <c r="B359" s="375" t="s">
        <v>1179</v>
      </c>
      <c r="C359" s="376">
        <v>4161</v>
      </c>
      <c r="D359" s="379" t="s">
        <v>1053</v>
      </c>
      <c r="E359" s="380"/>
      <c r="F359" s="378"/>
    </row>
    <row r="360" spans="1:6">
      <c r="A360" s="374" t="s">
        <v>1180</v>
      </c>
      <c r="B360" s="375" t="s">
        <v>1181</v>
      </c>
      <c r="C360" s="376">
        <v>4161</v>
      </c>
      <c r="D360" s="379" t="s">
        <v>1053</v>
      </c>
      <c r="E360" s="380"/>
      <c r="F360" s="378"/>
    </row>
    <row r="361" spans="1:6">
      <c r="A361" s="374" t="s">
        <v>1180</v>
      </c>
      <c r="B361" s="375" t="s">
        <v>1181</v>
      </c>
      <c r="C361" s="376">
        <v>4166</v>
      </c>
      <c r="D361" s="379" t="s">
        <v>1081</v>
      </c>
      <c r="E361" s="380" t="s">
        <v>552</v>
      </c>
      <c r="F361" s="378"/>
    </row>
    <row r="362" spans="1:6">
      <c r="A362" s="374" t="s">
        <v>1182</v>
      </c>
      <c r="B362" s="375" t="s">
        <v>1183</v>
      </c>
      <c r="C362" s="376">
        <v>4153</v>
      </c>
      <c r="D362" s="379" t="s">
        <v>1067</v>
      </c>
      <c r="E362" s="380" t="s">
        <v>552</v>
      </c>
      <c r="F362" s="378"/>
    </row>
    <row r="363" spans="1:6">
      <c r="A363" s="374" t="s">
        <v>1182</v>
      </c>
      <c r="B363" s="375" t="s">
        <v>1183</v>
      </c>
      <c r="C363" s="376">
        <v>4161</v>
      </c>
      <c r="D363" s="379" t="s">
        <v>1053</v>
      </c>
      <c r="E363" s="380"/>
      <c r="F363" s="378"/>
    </row>
    <row r="364" spans="1:6">
      <c r="A364" s="374" t="s">
        <v>1184</v>
      </c>
      <c r="B364" s="375" t="s">
        <v>1185</v>
      </c>
      <c r="C364" s="376" t="s">
        <v>1186</v>
      </c>
      <c r="D364" s="379" t="s">
        <v>1187</v>
      </c>
      <c r="E364" s="380" t="s">
        <v>552</v>
      </c>
      <c r="F364" s="381"/>
    </row>
    <row r="365" spans="1:6">
      <c r="A365" s="374" t="s">
        <v>1184</v>
      </c>
      <c r="B365" s="375" t="s">
        <v>1185</v>
      </c>
      <c r="C365" s="376">
        <v>6221</v>
      </c>
      <c r="D365" s="379" t="s">
        <v>1188</v>
      </c>
      <c r="E365" s="380"/>
      <c r="F365" s="378"/>
    </row>
    <row r="366" spans="1:6">
      <c r="A366" s="374" t="s">
        <v>1184</v>
      </c>
      <c r="B366" s="375" t="s">
        <v>1185</v>
      </c>
      <c r="C366" s="376">
        <v>6222</v>
      </c>
      <c r="D366" s="379" t="s">
        <v>1189</v>
      </c>
      <c r="E366" s="380"/>
      <c r="F366" s="378"/>
    </row>
    <row r="367" spans="1:6">
      <c r="A367" s="374" t="s">
        <v>1190</v>
      </c>
      <c r="B367" s="375" t="s">
        <v>1191</v>
      </c>
      <c r="C367" s="376" t="s">
        <v>1186</v>
      </c>
      <c r="D367" s="379" t="s">
        <v>1187</v>
      </c>
      <c r="E367" s="380" t="s">
        <v>552</v>
      </c>
      <c r="F367" s="381"/>
    </row>
    <row r="368" spans="1:6">
      <c r="A368" s="374" t="s">
        <v>1190</v>
      </c>
      <c r="B368" s="375" t="s">
        <v>1191</v>
      </c>
      <c r="C368" s="376">
        <v>6223</v>
      </c>
      <c r="D368" s="379" t="s">
        <v>1192</v>
      </c>
      <c r="E368" s="380"/>
      <c r="F368" s="378"/>
    </row>
    <row r="369" spans="1:6">
      <c r="A369" s="374" t="s">
        <v>1193</v>
      </c>
      <c r="B369" s="375" t="s">
        <v>1194</v>
      </c>
      <c r="C369" s="376" t="s">
        <v>640</v>
      </c>
      <c r="D369" s="379" t="s">
        <v>641</v>
      </c>
      <c r="E369" s="380" t="s">
        <v>552</v>
      </c>
      <c r="F369" s="378"/>
    </row>
    <row r="370" spans="1:6">
      <c r="A370" s="374" t="s">
        <v>1195</v>
      </c>
      <c r="B370" s="375" t="s">
        <v>1196</v>
      </c>
      <c r="C370" s="376">
        <v>6214</v>
      </c>
      <c r="D370" s="379" t="s">
        <v>1197</v>
      </c>
      <c r="E370" s="380" t="s">
        <v>552</v>
      </c>
      <c r="F370" s="378"/>
    </row>
    <row r="371" spans="1:6">
      <c r="A371" s="374" t="s">
        <v>1198</v>
      </c>
      <c r="B371" s="375" t="s">
        <v>1199</v>
      </c>
      <c r="C371" s="376" t="s">
        <v>1186</v>
      </c>
      <c r="D371" s="379" t="s">
        <v>1187</v>
      </c>
      <c r="E371" s="380" t="s">
        <v>552</v>
      </c>
      <c r="F371" s="378"/>
    </row>
    <row r="372" spans="1:6">
      <c r="A372" s="374" t="s">
        <v>1200</v>
      </c>
      <c r="B372" s="375" t="s">
        <v>1201</v>
      </c>
      <c r="C372" s="376">
        <v>6213</v>
      </c>
      <c r="D372" s="379" t="s">
        <v>1202</v>
      </c>
      <c r="E372" s="380" t="s">
        <v>552</v>
      </c>
      <c r="F372" s="378"/>
    </row>
    <row r="373" spans="1:6">
      <c r="A373" s="374" t="s">
        <v>1203</v>
      </c>
      <c r="B373" s="375" t="s">
        <v>1204</v>
      </c>
      <c r="C373" s="376">
        <v>6213</v>
      </c>
      <c r="D373" s="379" t="s">
        <v>1202</v>
      </c>
      <c r="E373" s="380" t="s">
        <v>552</v>
      </c>
      <c r="F373" s="378"/>
    </row>
    <row r="374" spans="1:6">
      <c r="A374" s="374" t="s">
        <v>1205</v>
      </c>
      <c r="B374" s="375" t="s">
        <v>1206</v>
      </c>
      <c r="C374" s="376" t="s">
        <v>1207</v>
      </c>
      <c r="D374" s="379" t="s">
        <v>1208</v>
      </c>
      <c r="E374" s="380" t="s">
        <v>552</v>
      </c>
      <c r="F374" s="378"/>
    </row>
    <row r="375" spans="1:6">
      <c r="A375" s="374" t="s">
        <v>1209</v>
      </c>
      <c r="B375" s="375" t="s">
        <v>1210</v>
      </c>
      <c r="C375" s="376">
        <v>8111</v>
      </c>
      <c r="D375" s="379" t="s">
        <v>1211</v>
      </c>
      <c r="E375" s="380" t="s">
        <v>552</v>
      </c>
      <c r="F375" s="378"/>
    </row>
    <row r="376" spans="1:6">
      <c r="A376" s="374" t="s">
        <v>1212</v>
      </c>
      <c r="B376" s="375" t="s">
        <v>1213</v>
      </c>
      <c r="C376" s="376" t="s">
        <v>1059</v>
      </c>
      <c r="D376" s="379" t="s">
        <v>1060</v>
      </c>
      <c r="E376" s="380" t="s">
        <v>552</v>
      </c>
      <c r="F376" s="378"/>
    </row>
    <row r="377" spans="1:6">
      <c r="A377" s="374" t="s">
        <v>1214</v>
      </c>
      <c r="B377" s="375" t="s">
        <v>1215</v>
      </c>
      <c r="C377" s="376" t="s">
        <v>1216</v>
      </c>
      <c r="D377" s="386" t="s">
        <v>1217</v>
      </c>
      <c r="E377" s="380" t="s">
        <v>552</v>
      </c>
      <c r="F377" s="378"/>
    </row>
    <row r="378" spans="1:6">
      <c r="A378" s="374" t="s">
        <v>1218</v>
      </c>
      <c r="B378" s="375" t="s">
        <v>1219</v>
      </c>
      <c r="C378" s="376">
        <v>6212</v>
      </c>
      <c r="D378" s="379" t="s">
        <v>1220</v>
      </c>
      <c r="E378" s="380" t="s">
        <v>552</v>
      </c>
      <c r="F378" s="378"/>
    </row>
    <row r="379" spans="1:6">
      <c r="A379" s="374" t="s">
        <v>1221</v>
      </c>
      <c r="B379" s="375" t="s">
        <v>1222</v>
      </c>
      <c r="C379" s="376">
        <v>6212</v>
      </c>
      <c r="D379" s="379" t="s">
        <v>1220</v>
      </c>
      <c r="E379" s="380" t="s">
        <v>552</v>
      </c>
      <c r="F379" s="378"/>
    </row>
    <row r="380" spans="1:6">
      <c r="A380" s="374" t="s">
        <v>1223</v>
      </c>
      <c r="B380" s="375" t="s">
        <v>1224</v>
      </c>
      <c r="C380" s="376" t="s">
        <v>1225</v>
      </c>
      <c r="D380" s="386" t="s">
        <v>1226</v>
      </c>
      <c r="E380" s="380" t="s">
        <v>552</v>
      </c>
      <c r="F380" s="378"/>
    </row>
    <row r="381" spans="1:6">
      <c r="A381" s="374" t="s">
        <v>1227</v>
      </c>
      <c r="B381" s="375" t="s">
        <v>1228</v>
      </c>
      <c r="C381" s="376">
        <v>6212</v>
      </c>
      <c r="D381" s="379" t="s">
        <v>1220</v>
      </c>
      <c r="E381" s="380" t="s">
        <v>552</v>
      </c>
      <c r="F381" s="378"/>
    </row>
    <row r="382" spans="1:6">
      <c r="A382" s="374" t="s">
        <v>1229</v>
      </c>
      <c r="B382" s="375" t="s">
        <v>1230</v>
      </c>
      <c r="C382" s="376" t="s">
        <v>1231</v>
      </c>
      <c r="D382" s="379" t="s">
        <v>1232</v>
      </c>
      <c r="E382" s="380" t="s">
        <v>552</v>
      </c>
      <c r="F382" s="378"/>
    </row>
    <row r="383" spans="1:6">
      <c r="A383" s="374" t="s">
        <v>1233</v>
      </c>
      <c r="B383" s="375" t="s">
        <v>1234</v>
      </c>
      <c r="C383" s="376">
        <v>6214</v>
      </c>
      <c r="D383" s="379" t="s">
        <v>1197</v>
      </c>
      <c r="E383" s="380" t="s">
        <v>552</v>
      </c>
      <c r="F383" s="378"/>
    </row>
    <row r="384" spans="1:6">
      <c r="A384" s="374" t="s">
        <v>1235</v>
      </c>
      <c r="B384" s="375" t="s">
        <v>1236</v>
      </c>
      <c r="C384" s="376">
        <v>6243</v>
      </c>
      <c r="D384" s="379" t="s">
        <v>1237</v>
      </c>
      <c r="E384" s="380" t="s">
        <v>552</v>
      </c>
      <c r="F384" s="378"/>
    </row>
    <row r="385" spans="1:6">
      <c r="A385" s="374" t="s">
        <v>1238</v>
      </c>
      <c r="B385" s="375" t="s">
        <v>1239</v>
      </c>
      <c r="C385" s="376" t="s">
        <v>640</v>
      </c>
      <c r="D385" s="379" t="s">
        <v>641</v>
      </c>
      <c r="E385" s="380" t="s">
        <v>552</v>
      </c>
      <c r="F385" s="378"/>
    </row>
    <row r="386" spans="1:6">
      <c r="A386" s="374" t="s">
        <v>1240</v>
      </c>
      <c r="B386" s="375" t="s">
        <v>1241</v>
      </c>
      <c r="C386" s="376">
        <v>6211</v>
      </c>
      <c r="D386" s="379" t="s">
        <v>1242</v>
      </c>
      <c r="E386" s="380" t="s">
        <v>552</v>
      </c>
      <c r="F386" s="378"/>
    </row>
    <row r="387" spans="1:6">
      <c r="A387" s="374" t="s">
        <v>1243</v>
      </c>
      <c r="B387" s="375" t="s">
        <v>1244</v>
      </c>
      <c r="C387" s="376">
        <v>6211</v>
      </c>
      <c r="D387" s="379" t="s">
        <v>1242</v>
      </c>
      <c r="E387" s="380" t="s">
        <v>552</v>
      </c>
      <c r="F387" s="378"/>
    </row>
    <row r="388" spans="1:6">
      <c r="A388" s="374" t="s">
        <v>1245</v>
      </c>
      <c r="B388" s="375" t="s">
        <v>1246</v>
      </c>
      <c r="C388" s="376">
        <v>6211</v>
      </c>
      <c r="D388" s="379" t="s">
        <v>1242</v>
      </c>
      <c r="E388" s="380" t="s">
        <v>552</v>
      </c>
      <c r="F388" s="378"/>
    </row>
    <row r="389" spans="1:6">
      <c r="A389" s="374" t="s">
        <v>1247</v>
      </c>
      <c r="B389" s="375" t="s">
        <v>1248</v>
      </c>
      <c r="C389" s="376">
        <v>6211</v>
      </c>
      <c r="D389" s="379" t="s">
        <v>1242</v>
      </c>
      <c r="E389" s="380" t="s">
        <v>552</v>
      </c>
      <c r="F389" s="378"/>
    </row>
    <row r="390" spans="1:6">
      <c r="A390" s="374" t="s">
        <v>1249</v>
      </c>
      <c r="B390" s="375" t="s">
        <v>1250</v>
      </c>
      <c r="C390" s="376">
        <v>4164</v>
      </c>
      <c r="D390" s="379" t="s">
        <v>1130</v>
      </c>
      <c r="E390" s="380" t="s">
        <v>552</v>
      </c>
      <c r="F390" s="378"/>
    </row>
    <row r="391" spans="1:6">
      <c r="A391" s="374" t="s">
        <v>1251</v>
      </c>
      <c r="B391" s="375" t="s">
        <v>1252</v>
      </c>
      <c r="C391" s="376">
        <v>6214</v>
      </c>
      <c r="D391" s="379" t="s">
        <v>1197</v>
      </c>
      <c r="E391" s="380" t="s">
        <v>552</v>
      </c>
      <c r="F391" s="378"/>
    </row>
    <row r="392" spans="1:6">
      <c r="A392" s="374" t="s">
        <v>1253</v>
      </c>
      <c r="B392" s="375" t="s">
        <v>1254</v>
      </c>
      <c r="C392" s="376" t="s">
        <v>1186</v>
      </c>
      <c r="D392" s="379" t="s">
        <v>1187</v>
      </c>
      <c r="E392" s="380" t="s">
        <v>552</v>
      </c>
      <c r="F392" s="378"/>
    </row>
    <row r="393" spans="1:6">
      <c r="A393" s="374" t="s">
        <v>1255</v>
      </c>
      <c r="B393" s="375" t="s">
        <v>1256</v>
      </c>
      <c r="C393" s="376">
        <v>1584</v>
      </c>
      <c r="D393" s="379" t="s">
        <v>851</v>
      </c>
      <c r="E393" s="380" t="s">
        <v>552</v>
      </c>
      <c r="F393" s="378"/>
    </row>
    <row r="394" spans="1:6">
      <c r="A394" s="374" t="s">
        <v>1257</v>
      </c>
      <c r="B394" s="375" t="s">
        <v>1258</v>
      </c>
      <c r="C394" s="390">
        <v>5413</v>
      </c>
      <c r="D394" s="391" t="s">
        <v>1259</v>
      </c>
      <c r="E394" s="380" t="s">
        <v>552</v>
      </c>
      <c r="F394" s="378"/>
    </row>
    <row r="395" spans="1:6">
      <c r="A395" s="374" t="s">
        <v>1260</v>
      </c>
      <c r="B395" s="375" t="s">
        <v>1261</v>
      </c>
      <c r="C395" s="376" t="s">
        <v>1186</v>
      </c>
      <c r="D395" s="379" t="s">
        <v>1187</v>
      </c>
      <c r="E395" s="380" t="s">
        <v>552</v>
      </c>
      <c r="F395" s="378"/>
    </row>
    <row r="396" spans="1:6">
      <c r="A396" s="374" t="s">
        <v>1262</v>
      </c>
      <c r="B396" s="375" t="s">
        <v>1263</v>
      </c>
      <c r="C396" s="376" t="s">
        <v>1186</v>
      </c>
      <c r="D396" s="379" t="s">
        <v>1187</v>
      </c>
      <c r="E396" s="380" t="s">
        <v>552</v>
      </c>
      <c r="F396" s="378"/>
    </row>
    <row r="397" spans="1:6">
      <c r="A397" s="374" t="s">
        <v>1264</v>
      </c>
      <c r="B397" s="375" t="s">
        <v>1265</v>
      </c>
      <c r="C397" s="376">
        <v>6121</v>
      </c>
      <c r="D397" s="379" t="s">
        <v>1266</v>
      </c>
      <c r="E397" s="380"/>
      <c r="F397" s="378"/>
    </row>
    <row r="398" spans="1:6">
      <c r="A398" s="374" t="s">
        <v>1264</v>
      </c>
      <c r="B398" s="375" t="s">
        <v>1265</v>
      </c>
      <c r="C398" s="376">
        <v>6124</v>
      </c>
      <c r="D398" s="379" t="s">
        <v>1267</v>
      </c>
      <c r="E398" s="380" t="s">
        <v>552</v>
      </c>
      <c r="F398" s="378"/>
    </row>
    <row r="399" spans="1:6">
      <c r="A399" s="374" t="s">
        <v>1268</v>
      </c>
      <c r="B399" s="375" t="s">
        <v>1269</v>
      </c>
      <c r="C399" s="376">
        <v>6122</v>
      </c>
      <c r="D399" s="379" t="s">
        <v>1270</v>
      </c>
      <c r="E399" s="380" t="s">
        <v>552</v>
      </c>
      <c r="F399" s="378"/>
    </row>
    <row r="400" spans="1:6">
      <c r="A400" s="374" t="s">
        <v>1271</v>
      </c>
      <c r="B400" s="375" t="s">
        <v>1272</v>
      </c>
      <c r="C400" s="376" t="s">
        <v>1273</v>
      </c>
      <c r="D400" s="379" t="s">
        <v>1274</v>
      </c>
      <c r="E400" s="380" t="s">
        <v>552</v>
      </c>
      <c r="F400" s="378"/>
    </row>
    <row r="401" spans="1:6">
      <c r="A401" s="374" t="s">
        <v>1275</v>
      </c>
      <c r="B401" s="375" t="s">
        <v>1276</v>
      </c>
      <c r="C401" s="376" t="s">
        <v>555</v>
      </c>
      <c r="D401" s="379" t="s">
        <v>556</v>
      </c>
      <c r="E401" s="380" t="s">
        <v>552</v>
      </c>
      <c r="F401" s="378"/>
    </row>
    <row r="402" spans="1:6">
      <c r="A402" s="374" t="s">
        <v>1277</v>
      </c>
      <c r="B402" s="375" t="s">
        <v>1278</v>
      </c>
      <c r="C402" s="376" t="s">
        <v>1273</v>
      </c>
      <c r="D402" s="379" t="s">
        <v>1274</v>
      </c>
      <c r="E402" s="380" t="s">
        <v>552</v>
      </c>
      <c r="F402" s="378"/>
    </row>
    <row r="403" spans="1:6">
      <c r="A403" s="374" t="s">
        <v>1279</v>
      </c>
      <c r="B403" s="375" t="s">
        <v>1280</v>
      </c>
      <c r="C403" s="376" t="s">
        <v>559</v>
      </c>
      <c r="D403" s="379" t="s">
        <v>560</v>
      </c>
      <c r="E403" s="380" t="s">
        <v>552</v>
      </c>
      <c r="F403" s="378"/>
    </row>
    <row r="404" spans="1:6">
      <c r="A404" s="374" t="s">
        <v>1281</v>
      </c>
      <c r="B404" s="375" t="s">
        <v>1282</v>
      </c>
      <c r="C404" s="376" t="s">
        <v>559</v>
      </c>
      <c r="D404" s="379" t="s">
        <v>560</v>
      </c>
      <c r="E404" s="380" t="s">
        <v>552</v>
      </c>
      <c r="F404" s="378"/>
    </row>
    <row r="405" spans="1:6">
      <c r="A405" s="374" t="s">
        <v>1283</v>
      </c>
      <c r="B405" s="375" t="s">
        <v>1284</v>
      </c>
      <c r="C405" s="376" t="s">
        <v>1273</v>
      </c>
      <c r="D405" s="379" t="s">
        <v>1274</v>
      </c>
      <c r="E405" s="380" t="s">
        <v>552</v>
      </c>
      <c r="F405" s="378"/>
    </row>
    <row r="406" spans="1:6">
      <c r="A406" s="374" t="s">
        <v>1285</v>
      </c>
      <c r="B406" s="375" t="s">
        <v>1286</v>
      </c>
      <c r="C406" s="376" t="s">
        <v>1273</v>
      </c>
      <c r="D406" s="379" t="s">
        <v>1274</v>
      </c>
      <c r="E406" s="380" t="s">
        <v>552</v>
      </c>
      <c r="F406" s="378"/>
    </row>
    <row r="407" spans="1:6">
      <c r="A407" s="374" t="s">
        <v>1287</v>
      </c>
      <c r="B407" s="375" t="s">
        <v>1288</v>
      </c>
      <c r="C407" s="376" t="s">
        <v>555</v>
      </c>
      <c r="D407" s="379" t="s">
        <v>556</v>
      </c>
      <c r="E407" s="380" t="s">
        <v>552</v>
      </c>
      <c r="F407" s="378"/>
    </row>
    <row r="408" spans="1:6">
      <c r="A408" s="374" t="s">
        <v>1287</v>
      </c>
      <c r="B408" s="375" t="s">
        <v>1288</v>
      </c>
      <c r="C408" s="376" t="s">
        <v>585</v>
      </c>
      <c r="D408" s="379" t="s">
        <v>586</v>
      </c>
      <c r="E408" s="380"/>
      <c r="F408" s="378"/>
    </row>
    <row r="409" spans="1:6">
      <c r="A409" s="374" t="s">
        <v>1289</v>
      </c>
      <c r="B409" s="375" t="s">
        <v>1290</v>
      </c>
      <c r="C409" s="376" t="s">
        <v>1291</v>
      </c>
      <c r="D409" s="379" t="s">
        <v>1292</v>
      </c>
      <c r="E409" s="380" t="s">
        <v>552</v>
      </c>
      <c r="F409" s="378"/>
    </row>
    <row r="410" spans="1:6">
      <c r="A410" s="374" t="s">
        <v>1293</v>
      </c>
      <c r="B410" s="375" t="s">
        <v>1294</v>
      </c>
      <c r="C410" s="376" t="s">
        <v>569</v>
      </c>
      <c r="D410" s="379" t="s">
        <v>570</v>
      </c>
      <c r="E410" s="380"/>
      <c r="F410" s="382"/>
    </row>
    <row r="411" spans="1:6">
      <c r="A411" s="374" t="s">
        <v>1293</v>
      </c>
      <c r="B411" s="375" t="s">
        <v>1294</v>
      </c>
      <c r="C411" s="376" t="s">
        <v>624</v>
      </c>
      <c r="D411" s="379" t="s">
        <v>625</v>
      </c>
      <c r="E411" s="380" t="s">
        <v>552</v>
      </c>
      <c r="F411" s="378"/>
    </row>
    <row r="412" spans="1:6">
      <c r="A412" s="374" t="s">
        <v>1293</v>
      </c>
      <c r="B412" s="375" t="s">
        <v>1294</v>
      </c>
      <c r="C412" s="376" t="s">
        <v>1291</v>
      </c>
      <c r="D412" s="379" t="s">
        <v>1292</v>
      </c>
      <c r="E412" s="380"/>
      <c r="F412" s="378"/>
    </row>
    <row r="413" spans="1:6">
      <c r="A413" s="374" t="s">
        <v>1293</v>
      </c>
      <c r="B413" s="375" t="s">
        <v>1294</v>
      </c>
      <c r="C413" s="376" t="s">
        <v>694</v>
      </c>
      <c r="D413" s="379" t="s">
        <v>695</v>
      </c>
      <c r="E413" s="380"/>
      <c r="F413" s="378"/>
    </row>
    <row r="414" spans="1:6">
      <c r="A414" s="374" t="s">
        <v>1295</v>
      </c>
      <c r="B414" s="375" t="s">
        <v>1296</v>
      </c>
      <c r="C414" s="376" t="s">
        <v>1291</v>
      </c>
      <c r="D414" s="379" t="s">
        <v>1292</v>
      </c>
      <c r="E414" s="380" t="s">
        <v>552</v>
      </c>
      <c r="F414" s="378"/>
    </row>
    <row r="415" spans="1:6">
      <c r="A415" s="374" t="s">
        <v>1297</v>
      </c>
      <c r="B415" s="375" t="s">
        <v>1298</v>
      </c>
      <c r="C415" s="376" t="s">
        <v>1299</v>
      </c>
      <c r="D415" s="379" t="s">
        <v>1300</v>
      </c>
      <c r="E415" s="380" t="s">
        <v>552</v>
      </c>
      <c r="F415" s="381"/>
    </row>
    <row r="416" spans="1:6">
      <c r="A416" s="374" t="s">
        <v>1301</v>
      </c>
      <c r="B416" s="375" t="s">
        <v>1302</v>
      </c>
      <c r="C416" s="376">
        <v>1333</v>
      </c>
      <c r="D416" s="386" t="s">
        <v>807</v>
      </c>
      <c r="E416" s="380"/>
      <c r="F416" s="378"/>
    </row>
    <row r="417" spans="1:6">
      <c r="A417" s="374" t="s">
        <v>1301</v>
      </c>
      <c r="B417" s="375" t="s">
        <v>1302</v>
      </c>
      <c r="C417" s="376">
        <v>1344</v>
      </c>
      <c r="D417" s="386" t="s">
        <v>1303</v>
      </c>
      <c r="E417" s="380"/>
      <c r="F417" s="378"/>
    </row>
    <row r="418" spans="1:6">
      <c r="A418" s="374" t="s">
        <v>1304</v>
      </c>
      <c r="B418" s="375" t="s">
        <v>1305</v>
      </c>
      <c r="C418" s="376">
        <v>6153</v>
      </c>
      <c r="D418" s="379" t="s">
        <v>1306</v>
      </c>
      <c r="E418" s="380" t="s">
        <v>552</v>
      </c>
      <c r="F418" s="378"/>
    </row>
    <row r="419" spans="1:6">
      <c r="A419" s="374" t="s">
        <v>1307</v>
      </c>
      <c r="B419" s="375" t="s">
        <v>1308</v>
      </c>
      <c r="C419" s="376" t="s">
        <v>1309</v>
      </c>
      <c r="D419" s="379" t="s">
        <v>1310</v>
      </c>
      <c r="E419" s="380"/>
      <c r="F419" s="378"/>
    </row>
    <row r="420" spans="1:6">
      <c r="A420" s="374" t="s">
        <v>1307</v>
      </c>
      <c r="B420" s="375" t="s">
        <v>1308</v>
      </c>
      <c r="C420" s="376">
        <v>6151</v>
      </c>
      <c r="D420" s="379" t="s">
        <v>1311</v>
      </c>
      <c r="E420" s="380" t="s">
        <v>552</v>
      </c>
      <c r="F420" s="378"/>
    </row>
    <row r="421" spans="1:6">
      <c r="A421" s="374" t="s">
        <v>1312</v>
      </c>
      <c r="B421" s="375" t="s">
        <v>1313</v>
      </c>
      <c r="C421" s="376">
        <v>6156</v>
      </c>
      <c r="D421" s="379" t="s">
        <v>1314</v>
      </c>
      <c r="E421" s="380" t="s">
        <v>552</v>
      </c>
      <c r="F421" s="378"/>
    </row>
    <row r="422" spans="1:6">
      <c r="A422" s="374" t="s">
        <v>1315</v>
      </c>
      <c r="B422" s="375" t="s">
        <v>1316</v>
      </c>
      <c r="C422" s="376">
        <v>6125</v>
      </c>
      <c r="D422" s="379" t="s">
        <v>1317</v>
      </c>
      <c r="E422" s="380" t="s">
        <v>552</v>
      </c>
      <c r="F422" s="378"/>
    </row>
    <row r="423" spans="1:6">
      <c r="A423" s="374" t="s">
        <v>1318</v>
      </c>
      <c r="B423" s="375" t="s">
        <v>1319</v>
      </c>
      <c r="C423" s="376">
        <v>5413</v>
      </c>
      <c r="D423" s="379" t="s">
        <v>1259</v>
      </c>
      <c r="E423" s="380" t="s">
        <v>552</v>
      </c>
      <c r="F423" s="381"/>
    </row>
    <row r="424" spans="1:6">
      <c r="A424" s="374" t="s">
        <v>1318</v>
      </c>
      <c r="B424" s="375" t="s">
        <v>1319</v>
      </c>
      <c r="C424" s="376" t="s">
        <v>1320</v>
      </c>
      <c r="D424" s="379" t="s">
        <v>1321</v>
      </c>
      <c r="E424" s="380"/>
      <c r="F424" s="378"/>
    </row>
    <row r="425" spans="1:6">
      <c r="A425" s="374" t="s">
        <v>1322</v>
      </c>
      <c r="B425" s="375" t="s">
        <v>1323</v>
      </c>
      <c r="C425" s="376">
        <v>5411</v>
      </c>
      <c r="D425" s="379" t="s">
        <v>1324</v>
      </c>
      <c r="E425" s="380" t="s">
        <v>552</v>
      </c>
      <c r="F425" s="378"/>
    </row>
    <row r="426" spans="1:6">
      <c r="A426" s="374" t="s">
        <v>1325</v>
      </c>
      <c r="B426" s="375" t="s">
        <v>1326</v>
      </c>
      <c r="C426" s="376" t="s">
        <v>1327</v>
      </c>
      <c r="D426" s="379" t="s">
        <v>1328</v>
      </c>
      <c r="E426" s="380" t="s">
        <v>552</v>
      </c>
      <c r="F426" s="378"/>
    </row>
    <row r="427" spans="1:6">
      <c r="A427" s="374" t="s">
        <v>1329</v>
      </c>
      <c r="B427" s="375" t="s">
        <v>1330</v>
      </c>
      <c r="C427" s="376">
        <v>5616</v>
      </c>
      <c r="D427" s="379" t="s">
        <v>1331</v>
      </c>
      <c r="E427" s="380" t="s">
        <v>552</v>
      </c>
      <c r="F427" s="378"/>
    </row>
    <row r="428" spans="1:6">
      <c r="A428" s="374" t="s">
        <v>1332</v>
      </c>
      <c r="B428" s="375" t="s">
        <v>1333</v>
      </c>
      <c r="C428" s="376">
        <v>5615</v>
      </c>
      <c r="D428" s="379" t="s">
        <v>1334</v>
      </c>
      <c r="E428" s="380" t="s">
        <v>552</v>
      </c>
      <c r="F428" s="378"/>
    </row>
    <row r="429" spans="1:6">
      <c r="A429" s="374" t="s">
        <v>1332</v>
      </c>
      <c r="B429" s="375" t="s">
        <v>1333</v>
      </c>
      <c r="C429" s="376">
        <v>8643</v>
      </c>
      <c r="D429" s="379" t="s">
        <v>1335</v>
      </c>
      <c r="E429" s="380"/>
      <c r="F429" s="381"/>
    </row>
    <row r="430" spans="1:6">
      <c r="A430" s="374" t="s">
        <v>1336</v>
      </c>
      <c r="B430" s="375" t="s">
        <v>1337</v>
      </c>
      <c r="C430" s="376">
        <v>8634</v>
      </c>
      <c r="D430" s="379" t="s">
        <v>1338</v>
      </c>
      <c r="E430" s="380" t="s">
        <v>552</v>
      </c>
      <c r="F430" s="378"/>
    </row>
    <row r="431" spans="1:6">
      <c r="A431" s="374" t="s">
        <v>1339</v>
      </c>
      <c r="B431" s="375" t="s">
        <v>1340</v>
      </c>
      <c r="C431" s="376">
        <v>5112</v>
      </c>
      <c r="D431" s="379" t="s">
        <v>1341</v>
      </c>
      <c r="E431" s="380" t="s">
        <v>552</v>
      </c>
      <c r="F431" s="378"/>
    </row>
    <row r="432" spans="1:6">
      <c r="A432" s="374" t="s">
        <v>1342</v>
      </c>
      <c r="B432" s="375" t="s">
        <v>1343</v>
      </c>
      <c r="C432" s="376">
        <v>5113</v>
      </c>
      <c r="D432" s="379" t="s">
        <v>1344</v>
      </c>
      <c r="E432" s="380" t="s">
        <v>552</v>
      </c>
      <c r="F432" s="378"/>
    </row>
    <row r="433" spans="1:6">
      <c r="A433" s="374" t="s">
        <v>1345</v>
      </c>
      <c r="B433" s="375" t="s">
        <v>1346</v>
      </c>
      <c r="C433" s="376">
        <v>5114</v>
      </c>
      <c r="D433" s="379" t="s">
        <v>1347</v>
      </c>
      <c r="E433" s="380" t="s">
        <v>552</v>
      </c>
      <c r="F433" s="378"/>
    </row>
    <row r="434" spans="1:6">
      <c r="A434" s="374" t="s">
        <v>1348</v>
      </c>
      <c r="B434" s="375" t="s">
        <v>1349</v>
      </c>
      <c r="C434" s="376">
        <v>5113</v>
      </c>
      <c r="D434" s="379" t="s">
        <v>1344</v>
      </c>
      <c r="E434" s="380" t="s">
        <v>552</v>
      </c>
      <c r="F434" s="378"/>
    </row>
    <row r="435" spans="1:6">
      <c r="A435" s="374" t="s">
        <v>1350</v>
      </c>
      <c r="B435" s="375" t="s">
        <v>1351</v>
      </c>
      <c r="C435" s="376">
        <v>5111</v>
      </c>
      <c r="D435" s="379" t="s">
        <v>1352</v>
      </c>
      <c r="E435" s="380" t="s">
        <v>552</v>
      </c>
      <c r="F435" s="378"/>
    </row>
    <row r="436" spans="1:6">
      <c r="A436" s="374" t="s">
        <v>1353</v>
      </c>
      <c r="B436" s="375" t="s">
        <v>1354</v>
      </c>
      <c r="C436" s="376">
        <v>5121</v>
      </c>
      <c r="D436" s="379" t="s">
        <v>1355</v>
      </c>
      <c r="E436" s="380" t="s">
        <v>552</v>
      </c>
      <c r="F436" s="378"/>
    </row>
    <row r="437" spans="1:6">
      <c r="A437" s="374" t="s">
        <v>1356</v>
      </c>
      <c r="B437" s="375" t="s">
        <v>1357</v>
      </c>
      <c r="C437" s="376">
        <v>5121</v>
      </c>
      <c r="D437" s="379" t="s">
        <v>1355</v>
      </c>
      <c r="E437" s="380" t="s">
        <v>552</v>
      </c>
      <c r="F437" s="378"/>
    </row>
    <row r="438" spans="1:6">
      <c r="A438" s="374" t="s">
        <v>1358</v>
      </c>
      <c r="B438" s="375" t="s">
        <v>1359</v>
      </c>
      <c r="C438" s="376">
        <v>5122</v>
      </c>
      <c r="D438" s="379" t="s">
        <v>1360</v>
      </c>
      <c r="E438" s="380" t="s">
        <v>552</v>
      </c>
      <c r="F438" s="378"/>
    </row>
    <row r="439" spans="1:6">
      <c r="A439" s="374" t="s">
        <v>1361</v>
      </c>
      <c r="B439" s="375" t="s">
        <v>1362</v>
      </c>
      <c r="C439" s="376">
        <v>5121</v>
      </c>
      <c r="D439" s="379" t="s">
        <v>1355</v>
      </c>
      <c r="E439" s="380" t="s">
        <v>552</v>
      </c>
      <c r="F439" s="378"/>
    </row>
    <row r="440" spans="1:6">
      <c r="A440" s="374" t="s">
        <v>1363</v>
      </c>
      <c r="B440" s="375" t="s">
        <v>1364</v>
      </c>
      <c r="C440" s="376">
        <v>5123</v>
      </c>
      <c r="D440" s="379" t="s">
        <v>1365</v>
      </c>
      <c r="E440" s="380" t="s">
        <v>552</v>
      </c>
      <c r="F440" s="378"/>
    </row>
    <row r="441" spans="1:6">
      <c r="A441" s="374" t="s">
        <v>1366</v>
      </c>
      <c r="B441" s="375" t="s">
        <v>1367</v>
      </c>
      <c r="C441" s="376">
        <v>5123</v>
      </c>
      <c r="D441" s="379" t="s">
        <v>1365</v>
      </c>
      <c r="E441" s="380" t="s">
        <v>552</v>
      </c>
      <c r="F441" s="378"/>
    </row>
    <row r="442" spans="1:6">
      <c r="A442" s="374" t="s">
        <v>1368</v>
      </c>
      <c r="B442" s="375" t="s">
        <v>1369</v>
      </c>
      <c r="C442" s="376">
        <v>5211</v>
      </c>
      <c r="D442" s="379" t="s">
        <v>1370</v>
      </c>
      <c r="E442" s="380" t="s">
        <v>552</v>
      </c>
      <c r="F442" s="378"/>
    </row>
    <row r="443" spans="1:6">
      <c r="A443" s="374" t="s">
        <v>1371</v>
      </c>
      <c r="B443" s="375" t="s">
        <v>1372</v>
      </c>
      <c r="C443" s="376">
        <v>5212</v>
      </c>
      <c r="D443" s="379" t="s">
        <v>1373</v>
      </c>
      <c r="E443" s="380" t="s">
        <v>552</v>
      </c>
      <c r="F443" s="378"/>
    </row>
    <row r="444" spans="1:6">
      <c r="A444" s="374" t="s">
        <v>1374</v>
      </c>
      <c r="B444" s="375" t="s">
        <v>1375</v>
      </c>
      <c r="C444" s="376">
        <v>5213</v>
      </c>
      <c r="D444" s="379" t="s">
        <v>1376</v>
      </c>
      <c r="E444" s="380" t="s">
        <v>552</v>
      </c>
      <c r="F444" s="378"/>
    </row>
    <row r="445" spans="1:6">
      <c r="A445" s="374" t="s">
        <v>1377</v>
      </c>
      <c r="B445" s="375" t="s">
        <v>1378</v>
      </c>
      <c r="C445" s="376">
        <v>5213</v>
      </c>
      <c r="D445" s="379" t="s">
        <v>1376</v>
      </c>
      <c r="E445" s="380" t="s">
        <v>552</v>
      </c>
      <c r="F445" s="378"/>
    </row>
    <row r="446" spans="1:6">
      <c r="A446" s="374" t="s">
        <v>1379</v>
      </c>
      <c r="B446" s="375" t="s">
        <v>1380</v>
      </c>
      <c r="C446" s="376">
        <v>5221</v>
      </c>
      <c r="D446" s="379" t="s">
        <v>1381</v>
      </c>
      <c r="E446" s="380" t="s">
        <v>552</v>
      </c>
      <c r="F446" s="378"/>
    </row>
    <row r="447" spans="1:6">
      <c r="A447" s="374" t="s">
        <v>1382</v>
      </c>
      <c r="B447" s="375" t="s">
        <v>1383</v>
      </c>
      <c r="C447" s="376" t="s">
        <v>583</v>
      </c>
      <c r="D447" s="379" t="s">
        <v>584</v>
      </c>
      <c r="E447" s="380"/>
      <c r="F447" s="378"/>
    </row>
    <row r="448" spans="1:6">
      <c r="A448" s="374" t="s">
        <v>1382</v>
      </c>
      <c r="B448" s="375" t="s">
        <v>1383</v>
      </c>
      <c r="C448" s="376" t="s">
        <v>555</v>
      </c>
      <c r="D448" s="379" t="s">
        <v>556</v>
      </c>
      <c r="E448" s="380" t="s">
        <v>552</v>
      </c>
      <c r="F448" s="378"/>
    </row>
    <row r="449" spans="1:6">
      <c r="A449" s="374" t="s">
        <v>1384</v>
      </c>
      <c r="B449" s="375" t="s">
        <v>1385</v>
      </c>
      <c r="C449" s="376" t="s">
        <v>1386</v>
      </c>
      <c r="D449" s="379" t="s">
        <v>1387</v>
      </c>
      <c r="E449" s="380" t="s">
        <v>552</v>
      </c>
      <c r="F449" s="378"/>
    </row>
    <row r="450" spans="1:6">
      <c r="A450" s="374" t="s">
        <v>1384</v>
      </c>
      <c r="B450" s="375" t="s">
        <v>1385</v>
      </c>
      <c r="C450" s="376" t="s">
        <v>1327</v>
      </c>
      <c r="D450" s="379" t="s">
        <v>1328</v>
      </c>
      <c r="E450" s="380"/>
      <c r="F450" s="378"/>
    </row>
    <row r="451" spans="1:6">
      <c r="A451" s="374" t="s">
        <v>1388</v>
      </c>
      <c r="B451" s="375" t="s">
        <v>1389</v>
      </c>
      <c r="C451" s="376" t="s">
        <v>1386</v>
      </c>
      <c r="D451" s="379" t="s">
        <v>1387</v>
      </c>
      <c r="E451" s="380" t="s">
        <v>552</v>
      </c>
      <c r="F451" s="378"/>
    </row>
    <row r="452" spans="1:6">
      <c r="A452" s="374" t="s">
        <v>1388</v>
      </c>
      <c r="B452" s="375" t="s">
        <v>1389</v>
      </c>
      <c r="C452" s="376">
        <v>5322</v>
      </c>
      <c r="D452" s="379" t="s">
        <v>1390</v>
      </c>
      <c r="E452" s="380"/>
      <c r="F452" s="378"/>
    </row>
    <row r="453" spans="1:6">
      <c r="A453" s="374" t="s">
        <v>1391</v>
      </c>
      <c r="B453" s="375" t="s">
        <v>1392</v>
      </c>
      <c r="C453" s="376" t="s">
        <v>1115</v>
      </c>
      <c r="D453" s="379" t="s">
        <v>1116</v>
      </c>
      <c r="E453" s="380" t="s">
        <v>552</v>
      </c>
      <c r="F453" s="378"/>
    </row>
    <row r="454" spans="1:6">
      <c r="A454" s="374" t="s">
        <v>1393</v>
      </c>
      <c r="B454" s="375" t="s">
        <v>1394</v>
      </c>
      <c r="C454" s="376" t="s">
        <v>1386</v>
      </c>
      <c r="D454" s="379" t="s">
        <v>1387</v>
      </c>
      <c r="E454" s="380" t="s">
        <v>552</v>
      </c>
      <c r="F454" s="378"/>
    </row>
    <row r="455" spans="1:6">
      <c r="A455" s="374" t="s">
        <v>1395</v>
      </c>
      <c r="B455" s="375" t="s">
        <v>1396</v>
      </c>
      <c r="C455" s="376" t="s">
        <v>1115</v>
      </c>
      <c r="D455" s="379" t="s">
        <v>1116</v>
      </c>
      <c r="E455" s="380" t="s">
        <v>552</v>
      </c>
      <c r="F455" s="378"/>
    </row>
    <row r="456" spans="1:6">
      <c r="A456" s="374" t="s">
        <v>1397</v>
      </c>
      <c r="B456" s="375" t="s">
        <v>1398</v>
      </c>
      <c r="C456" s="376" t="s">
        <v>1115</v>
      </c>
      <c r="D456" s="379" t="s">
        <v>1116</v>
      </c>
      <c r="E456" s="380" t="s">
        <v>552</v>
      </c>
      <c r="F456" s="378"/>
    </row>
    <row r="457" spans="1:6">
      <c r="A457" s="374" t="s">
        <v>1399</v>
      </c>
      <c r="B457" s="375" t="s">
        <v>1400</v>
      </c>
      <c r="C457" s="376" t="s">
        <v>1115</v>
      </c>
      <c r="D457" s="379" t="s">
        <v>1116</v>
      </c>
      <c r="E457" s="380" t="s">
        <v>552</v>
      </c>
      <c r="F457" s="378"/>
    </row>
    <row r="458" spans="1:6">
      <c r="A458" s="374" t="s">
        <v>1401</v>
      </c>
      <c r="B458" s="375" t="s">
        <v>1402</v>
      </c>
      <c r="C458" s="376" t="s">
        <v>555</v>
      </c>
      <c r="D458" s="379" t="s">
        <v>556</v>
      </c>
      <c r="E458" s="380" t="s">
        <v>552</v>
      </c>
      <c r="F458" s="378"/>
    </row>
    <row r="459" spans="1:6">
      <c r="A459" s="374" t="s">
        <v>1403</v>
      </c>
      <c r="B459" s="375" t="s">
        <v>1404</v>
      </c>
      <c r="C459" s="376" t="s">
        <v>555</v>
      </c>
      <c r="D459" s="379" t="s">
        <v>556</v>
      </c>
      <c r="E459" s="380" t="s">
        <v>552</v>
      </c>
      <c r="F459" s="378"/>
    </row>
    <row r="460" spans="1:6">
      <c r="A460" s="374" t="s">
        <v>1403</v>
      </c>
      <c r="B460" s="375" t="s">
        <v>1404</v>
      </c>
      <c r="C460" s="376" t="s">
        <v>1231</v>
      </c>
      <c r="D460" s="379" t="s">
        <v>1232</v>
      </c>
      <c r="E460" s="380"/>
      <c r="F460" s="378"/>
    </row>
    <row r="461" spans="1:6">
      <c r="A461" s="374" t="s">
        <v>1405</v>
      </c>
      <c r="B461" s="375" t="s">
        <v>1406</v>
      </c>
      <c r="C461" s="376" t="s">
        <v>555</v>
      </c>
      <c r="D461" s="379" t="s">
        <v>556</v>
      </c>
      <c r="E461" s="380" t="s">
        <v>552</v>
      </c>
      <c r="F461" s="378"/>
    </row>
    <row r="462" spans="1:6">
      <c r="A462" s="374" t="s">
        <v>1405</v>
      </c>
      <c r="B462" s="375" t="s">
        <v>1406</v>
      </c>
      <c r="C462" s="376" t="s">
        <v>1386</v>
      </c>
      <c r="D462" s="379" t="s">
        <v>1387</v>
      </c>
      <c r="E462" s="380"/>
      <c r="F462" s="378"/>
    </row>
    <row r="463" spans="1:6">
      <c r="A463" s="374" t="s">
        <v>1407</v>
      </c>
      <c r="B463" s="375" t="s">
        <v>1408</v>
      </c>
      <c r="C463" s="376" t="s">
        <v>1386</v>
      </c>
      <c r="D463" s="379" t="s">
        <v>1387</v>
      </c>
      <c r="E463" s="380" t="s">
        <v>552</v>
      </c>
      <c r="F463" s="378"/>
    </row>
    <row r="464" spans="1:6">
      <c r="A464" s="374" t="s">
        <v>1409</v>
      </c>
      <c r="B464" s="375" t="s">
        <v>1410</v>
      </c>
      <c r="C464" s="376" t="s">
        <v>583</v>
      </c>
      <c r="D464" s="379" t="s">
        <v>584</v>
      </c>
      <c r="E464" s="380" t="s">
        <v>552</v>
      </c>
      <c r="F464" s="378"/>
    </row>
    <row r="465" spans="1:6">
      <c r="A465" s="374" t="s">
        <v>1411</v>
      </c>
      <c r="B465" s="375" t="s">
        <v>1412</v>
      </c>
      <c r="C465" s="376" t="s">
        <v>555</v>
      </c>
      <c r="D465" s="379" t="s">
        <v>556</v>
      </c>
      <c r="E465" s="380" t="s">
        <v>552</v>
      </c>
      <c r="F465" s="378"/>
    </row>
    <row r="466" spans="1:6">
      <c r="A466" s="374" t="s">
        <v>1413</v>
      </c>
      <c r="B466" s="375" t="s">
        <v>1414</v>
      </c>
      <c r="C466" s="376" t="s">
        <v>555</v>
      </c>
      <c r="D466" s="379" t="s">
        <v>556</v>
      </c>
      <c r="E466" s="380" t="s">
        <v>552</v>
      </c>
      <c r="F466" s="378"/>
    </row>
    <row r="467" spans="1:6">
      <c r="A467" s="374" t="s">
        <v>1415</v>
      </c>
      <c r="B467" s="375" t="s">
        <v>1416</v>
      </c>
      <c r="C467" s="376" t="s">
        <v>1417</v>
      </c>
      <c r="D467" s="379" t="s">
        <v>1418</v>
      </c>
      <c r="E467" s="380" t="s">
        <v>552</v>
      </c>
      <c r="F467" s="378"/>
    </row>
    <row r="468" spans="1:6">
      <c r="A468" s="374" t="s">
        <v>1419</v>
      </c>
      <c r="B468" s="375" t="s">
        <v>1420</v>
      </c>
      <c r="C468" s="376" t="s">
        <v>1421</v>
      </c>
      <c r="D468" s="379" t="s">
        <v>1422</v>
      </c>
      <c r="E468" s="380" t="s">
        <v>552</v>
      </c>
      <c r="F468" s="378"/>
    </row>
    <row r="469" spans="1:6">
      <c r="A469" s="374" t="s">
        <v>1423</v>
      </c>
      <c r="B469" s="375" t="s">
        <v>1424</v>
      </c>
      <c r="C469" s="376" t="s">
        <v>1421</v>
      </c>
      <c r="D469" s="379" t="s">
        <v>1422</v>
      </c>
      <c r="E469" s="380" t="s">
        <v>552</v>
      </c>
      <c r="F469" s="378"/>
    </row>
    <row r="470" spans="1:6">
      <c r="A470" s="374" t="s">
        <v>1425</v>
      </c>
      <c r="B470" s="375" t="s">
        <v>1426</v>
      </c>
      <c r="C470" s="376" t="s">
        <v>1427</v>
      </c>
      <c r="D470" s="379" t="s">
        <v>1428</v>
      </c>
      <c r="E470" s="380" t="s">
        <v>552</v>
      </c>
      <c r="F470" s="378"/>
    </row>
    <row r="471" spans="1:6">
      <c r="A471" s="374" t="s">
        <v>1429</v>
      </c>
      <c r="B471" s="375" t="s">
        <v>1430</v>
      </c>
      <c r="C471" s="376" t="s">
        <v>1427</v>
      </c>
      <c r="D471" s="379" t="s">
        <v>1428</v>
      </c>
      <c r="E471" s="380" t="s">
        <v>552</v>
      </c>
      <c r="F471" s="378"/>
    </row>
    <row r="472" spans="1:6">
      <c r="A472" s="374" t="s">
        <v>1431</v>
      </c>
      <c r="B472" s="375" t="s">
        <v>1432</v>
      </c>
      <c r="C472" s="376" t="s">
        <v>1231</v>
      </c>
      <c r="D472" s="379" t="s">
        <v>1232</v>
      </c>
      <c r="E472" s="380" t="s">
        <v>552</v>
      </c>
      <c r="F472" s="378"/>
    </row>
    <row r="473" spans="1:6">
      <c r="A473" s="374" t="s">
        <v>1433</v>
      </c>
      <c r="B473" s="375" t="s">
        <v>1434</v>
      </c>
      <c r="C473" s="376" t="s">
        <v>1115</v>
      </c>
      <c r="D473" s="379" t="s">
        <v>1116</v>
      </c>
      <c r="E473" s="380" t="s">
        <v>552</v>
      </c>
      <c r="F473" s="378"/>
    </row>
    <row r="474" spans="1:6">
      <c r="A474" s="374" t="s">
        <v>1435</v>
      </c>
      <c r="B474" s="375" t="s">
        <v>1436</v>
      </c>
      <c r="C474" s="376" t="s">
        <v>555</v>
      </c>
      <c r="D474" s="379" t="s">
        <v>556</v>
      </c>
      <c r="E474" s="380" t="s">
        <v>552</v>
      </c>
      <c r="F474" s="378"/>
    </row>
    <row r="475" spans="1:6">
      <c r="A475" s="374" t="s">
        <v>1437</v>
      </c>
      <c r="B475" s="375" t="s">
        <v>1438</v>
      </c>
      <c r="C475" s="376">
        <v>4172</v>
      </c>
      <c r="D475" s="379" t="s">
        <v>1439</v>
      </c>
      <c r="E475" s="380" t="s">
        <v>552</v>
      </c>
      <c r="F475" s="378"/>
    </row>
    <row r="476" spans="1:6">
      <c r="A476" s="374" t="s">
        <v>1440</v>
      </c>
      <c r="B476" s="375" t="s">
        <v>1441</v>
      </c>
      <c r="C476" s="376" t="s">
        <v>1427</v>
      </c>
      <c r="D476" s="379" t="s">
        <v>1428</v>
      </c>
      <c r="E476" s="380" t="s">
        <v>552</v>
      </c>
      <c r="F476" s="378"/>
    </row>
    <row r="477" spans="1:6">
      <c r="A477" s="374" t="s">
        <v>1442</v>
      </c>
      <c r="B477" s="375" t="s">
        <v>1443</v>
      </c>
      <c r="C477" s="376" t="s">
        <v>1421</v>
      </c>
      <c r="D477" s="379" t="s">
        <v>1422</v>
      </c>
      <c r="E477" s="380" t="s">
        <v>552</v>
      </c>
      <c r="F477" s="378"/>
    </row>
    <row r="478" spans="1:6">
      <c r="A478" s="374" t="s">
        <v>1444</v>
      </c>
      <c r="B478" s="375" t="s">
        <v>1445</v>
      </c>
      <c r="C478" s="376">
        <v>5312</v>
      </c>
      <c r="D478" s="379" t="s">
        <v>1446</v>
      </c>
      <c r="E478" s="380" t="s">
        <v>552</v>
      </c>
      <c r="F478" s="378"/>
    </row>
    <row r="479" spans="1:6">
      <c r="A479" s="374" t="s">
        <v>1447</v>
      </c>
      <c r="B479" s="375" t="s">
        <v>1448</v>
      </c>
      <c r="C479" s="376">
        <v>5314</v>
      </c>
      <c r="D479" s="379" t="s">
        <v>1449</v>
      </c>
      <c r="E479" s="380" t="s">
        <v>552</v>
      </c>
      <c r="F479" s="378"/>
    </row>
    <row r="480" spans="1:6">
      <c r="A480" s="374" t="s">
        <v>1450</v>
      </c>
      <c r="B480" s="375" t="s">
        <v>1451</v>
      </c>
      <c r="C480" s="376">
        <v>5313</v>
      </c>
      <c r="D480" s="379" t="s">
        <v>1452</v>
      </c>
      <c r="E480" s="380" t="s">
        <v>552</v>
      </c>
      <c r="F480" s="378"/>
    </row>
    <row r="481" spans="1:6">
      <c r="A481" s="374" t="s">
        <v>1453</v>
      </c>
      <c r="B481" s="375" t="s">
        <v>1454</v>
      </c>
      <c r="C481" s="376">
        <v>5315</v>
      </c>
      <c r="D481" s="379" t="s">
        <v>1455</v>
      </c>
      <c r="E481" s="380" t="s">
        <v>552</v>
      </c>
      <c r="F481" s="378"/>
    </row>
    <row r="482" spans="1:6">
      <c r="A482" s="374" t="s">
        <v>1456</v>
      </c>
      <c r="B482" s="375" t="s">
        <v>1457</v>
      </c>
      <c r="C482" s="376">
        <v>5322</v>
      </c>
      <c r="D482" s="379" t="s">
        <v>1390</v>
      </c>
      <c r="E482" s="380" t="s">
        <v>552</v>
      </c>
      <c r="F482" s="378"/>
    </row>
    <row r="483" spans="1:6">
      <c r="A483" s="374" t="s">
        <v>1458</v>
      </c>
      <c r="B483" s="375" t="s">
        <v>1459</v>
      </c>
      <c r="C483" s="376">
        <v>5322</v>
      </c>
      <c r="D483" s="379" t="s">
        <v>1390</v>
      </c>
      <c r="E483" s="380" t="s">
        <v>552</v>
      </c>
      <c r="F483" s="381"/>
    </row>
    <row r="484" spans="1:6">
      <c r="A484" s="374" t="s">
        <v>1460</v>
      </c>
      <c r="B484" s="375" t="s">
        <v>1461</v>
      </c>
      <c r="C484" s="376">
        <v>5317</v>
      </c>
      <c r="D484" s="379" t="s">
        <v>1462</v>
      </c>
      <c r="E484" s="380" t="s">
        <v>552</v>
      </c>
      <c r="F484" s="378"/>
    </row>
    <row r="485" spans="1:6">
      <c r="A485" s="374" t="s">
        <v>1463</v>
      </c>
      <c r="B485" s="375" t="s">
        <v>1464</v>
      </c>
      <c r="C485" s="376">
        <v>5316</v>
      </c>
      <c r="D485" s="379" t="s">
        <v>1464</v>
      </c>
      <c r="E485" s="380" t="s">
        <v>552</v>
      </c>
      <c r="F485" s="378"/>
    </row>
    <row r="486" spans="1:6">
      <c r="A486" s="374" t="s">
        <v>1465</v>
      </c>
      <c r="B486" s="375" t="s">
        <v>1466</v>
      </c>
      <c r="C486" s="376">
        <v>5329</v>
      </c>
      <c r="D486" s="379" t="s">
        <v>1467</v>
      </c>
      <c r="E486" s="380" t="s">
        <v>552</v>
      </c>
      <c r="F486" s="378"/>
    </row>
    <row r="487" spans="1:6">
      <c r="A487" s="374" t="s">
        <v>1468</v>
      </c>
      <c r="B487" s="375" t="s">
        <v>1469</v>
      </c>
      <c r="C487" s="376" t="s">
        <v>555</v>
      </c>
      <c r="D487" s="379" t="s">
        <v>556</v>
      </c>
      <c r="E487" s="380" t="s">
        <v>552</v>
      </c>
      <c r="F487" s="378"/>
    </row>
    <row r="488" spans="1:6">
      <c r="A488" s="374" t="s">
        <v>1470</v>
      </c>
      <c r="B488" s="375" t="s">
        <v>1471</v>
      </c>
      <c r="C488" s="376" t="s">
        <v>1089</v>
      </c>
      <c r="D488" s="379" t="s">
        <v>1090</v>
      </c>
      <c r="E488" s="380" t="s">
        <v>552</v>
      </c>
      <c r="F488" s="378"/>
    </row>
    <row r="489" spans="1:6">
      <c r="A489" s="374" t="s">
        <v>1470</v>
      </c>
      <c r="B489" s="375" t="s">
        <v>1471</v>
      </c>
      <c r="C489" s="376" t="s">
        <v>1472</v>
      </c>
      <c r="D489" s="379" t="s">
        <v>1473</v>
      </c>
      <c r="E489" s="380"/>
      <c r="F489" s="378"/>
    </row>
    <row r="490" spans="1:6">
      <c r="A490" s="374" t="s">
        <v>1470</v>
      </c>
      <c r="B490" s="375" t="s">
        <v>1471</v>
      </c>
      <c r="C490" s="376" t="s">
        <v>858</v>
      </c>
      <c r="D490" s="379" t="s">
        <v>859</v>
      </c>
      <c r="E490" s="380"/>
      <c r="F490" s="378"/>
    </row>
    <row r="491" spans="1:6">
      <c r="A491" s="374" t="s">
        <v>1474</v>
      </c>
      <c r="B491" s="375" t="s">
        <v>1475</v>
      </c>
      <c r="C491" s="376" t="s">
        <v>1472</v>
      </c>
      <c r="D491" s="379" t="s">
        <v>1473</v>
      </c>
      <c r="E491" s="380" t="s">
        <v>552</v>
      </c>
      <c r="F491" s="378"/>
    </row>
    <row r="492" spans="1:6">
      <c r="A492" s="374" t="s">
        <v>1474</v>
      </c>
      <c r="B492" s="375" t="s">
        <v>1475</v>
      </c>
      <c r="C492" s="376" t="s">
        <v>1476</v>
      </c>
      <c r="D492" s="379" t="s">
        <v>859</v>
      </c>
      <c r="E492" s="380" t="s">
        <v>552</v>
      </c>
      <c r="F492" s="378"/>
    </row>
    <row r="493" spans="1:6">
      <c r="A493" s="374" t="s">
        <v>1477</v>
      </c>
      <c r="B493" s="375" t="s">
        <v>1478</v>
      </c>
      <c r="C493" s="376" t="s">
        <v>1472</v>
      </c>
      <c r="D493" s="379" t="s">
        <v>1473</v>
      </c>
      <c r="E493" s="380" t="s">
        <v>552</v>
      </c>
      <c r="F493" s="378"/>
    </row>
    <row r="494" spans="1:6">
      <c r="A494" s="374" t="s">
        <v>1477</v>
      </c>
      <c r="B494" s="375" t="s">
        <v>1478</v>
      </c>
      <c r="C494" s="376" t="s">
        <v>1476</v>
      </c>
      <c r="D494" s="379" t="s">
        <v>859</v>
      </c>
      <c r="E494" s="380" t="s">
        <v>552</v>
      </c>
      <c r="F494" s="378"/>
    </row>
    <row r="495" spans="1:6">
      <c r="A495" s="374" t="s">
        <v>1479</v>
      </c>
      <c r="B495" s="375" t="s">
        <v>1480</v>
      </c>
      <c r="C495" s="376" t="s">
        <v>1472</v>
      </c>
      <c r="D495" s="379" t="s">
        <v>1473</v>
      </c>
      <c r="E495" s="380" t="s">
        <v>552</v>
      </c>
      <c r="F495" s="378"/>
    </row>
    <row r="496" spans="1:6">
      <c r="A496" s="374" t="s">
        <v>1479</v>
      </c>
      <c r="B496" s="375" t="s">
        <v>1480</v>
      </c>
      <c r="C496" s="376" t="s">
        <v>1476</v>
      </c>
      <c r="D496" s="379" t="s">
        <v>859</v>
      </c>
      <c r="E496" s="380" t="s">
        <v>552</v>
      </c>
      <c r="F496" s="378"/>
    </row>
    <row r="497" spans="1:6">
      <c r="A497" s="374" t="s">
        <v>1481</v>
      </c>
      <c r="B497" s="375" t="s">
        <v>1482</v>
      </c>
      <c r="C497" s="376" t="s">
        <v>1472</v>
      </c>
      <c r="D497" s="379" t="s">
        <v>1473</v>
      </c>
      <c r="E497" s="380" t="s">
        <v>552</v>
      </c>
      <c r="F497" s="378"/>
    </row>
    <row r="498" spans="1:6">
      <c r="A498" s="374" t="s">
        <v>1481</v>
      </c>
      <c r="B498" s="375" t="s">
        <v>1482</v>
      </c>
      <c r="C498" s="376" t="s">
        <v>1476</v>
      </c>
      <c r="D498" s="379" t="s">
        <v>859</v>
      </c>
      <c r="E498" s="380" t="s">
        <v>552</v>
      </c>
      <c r="F498" s="378"/>
    </row>
    <row r="499" spans="1:6">
      <c r="A499" s="374" t="s">
        <v>1483</v>
      </c>
      <c r="B499" s="375" t="s">
        <v>1484</v>
      </c>
      <c r="C499" s="376" t="s">
        <v>1472</v>
      </c>
      <c r="D499" s="379" t="s">
        <v>1473</v>
      </c>
      <c r="E499" s="380" t="s">
        <v>552</v>
      </c>
      <c r="F499" s="378"/>
    </row>
    <row r="500" spans="1:6">
      <c r="A500" s="374" t="s">
        <v>1483</v>
      </c>
      <c r="B500" s="375" t="s">
        <v>1484</v>
      </c>
      <c r="C500" s="376" t="s">
        <v>1476</v>
      </c>
      <c r="D500" s="379" t="s">
        <v>859</v>
      </c>
      <c r="E500" s="380" t="s">
        <v>552</v>
      </c>
      <c r="F500" s="378"/>
    </row>
    <row r="501" spans="1:6">
      <c r="A501" s="374" t="s">
        <v>1485</v>
      </c>
      <c r="B501" s="375" t="s">
        <v>1486</v>
      </c>
      <c r="C501" s="376" t="s">
        <v>1476</v>
      </c>
      <c r="D501" s="379" t="s">
        <v>859</v>
      </c>
      <c r="E501" s="380" t="s">
        <v>552</v>
      </c>
      <c r="F501" s="378"/>
    </row>
    <row r="502" spans="1:6">
      <c r="A502" s="374" t="s">
        <v>1487</v>
      </c>
      <c r="B502" s="375" t="s">
        <v>1488</v>
      </c>
      <c r="C502" s="376" t="s">
        <v>1476</v>
      </c>
      <c r="D502" s="379" t="s">
        <v>859</v>
      </c>
      <c r="E502" s="380" t="s">
        <v>552</v>
      </c>
      <c r="F502" s="378"/>
    </row>
    <row r="503" spans="1:6">
      <c r="A503" s="374" t="s">
        <v>1489</v>
      </c>
      <c r="B503" s="375" t="s">
        <v>1490</v>
      </c>
      <c r="C503" s="376" t="s">
        <v>1476</v>
      </c>
      <c r="D503" s="379" t="s">
        <v>859</v>
      </c>
      <c r="E503" s="380" t="s">
        <v>552</v>
      </c>
      <c r="F503" s="378"/>
    </row>
    <row r="504" spans="1:6">
      <c r="A504" s="374" t="s">
        <v>1491</v>
      </c>
      <c r="B504" s="375" t="s">
        <v>1492</v>
      </c>
      <c r="C504" s="376" t="s">
        <v>1476</v>
      </c>
      <c r="D504" s="379" t="s">
        <v>859</v>
      </c>
      <c r="E504" s="380" t="s">
        <v>552</v>
      </c>
      <c r="F504" s="378"/>
    </row>
    <row r="505" spans="1:6">
      <c r="A505" s="374" t="s">
        <v>1493</v>
      </c>
      <c r="B505" s="375" t="s">
        <v>1494</v>
      </c>
      <c r="C505" s="376" t="s">
        <v>1476</v>
      </c>
      <c r="D505" s="379" t="s">
        <v>859</v>
      </c>
      <c r="E505" s="380" t="s">
        <v>552</v>
      </c>
      <c r="F505" s="378"/>
    </row>
    <row r="506" spans="1:6">
      <c r="A506" s="374" t="s">
        <v>1495</v>
      </c>
      <c r="B506" s="375" t="s">
        <v>1496</v>
      </c>
      <c r="C506" s="376" t="s">
        <v>1476</v>
      </c>
      <c r="D506" s="379" t="s">
        <v>859</v>
      </c>
      <c r="E506" s="380" t="s">
        <v>552</v>
      </c>
      <c r="F506" s="378"/>
    </row>
    <row r="507" spans="1:6">
      <c r="A507" s="374" t="s">
        <v>1497</v>
      </c>
      <c r="B507" s="375" t="s">
        <v>1498</v>
      </c>
      <c r="C507" s="376" t="s">
        <v>1476</v>
      </c>
      <c r="D507" s="379" t="s">
        <v>859</v>
      </c>
      <c r="E507" s="380" t="s">
        <v>552</v>
      </c>
      <c r="F507" s="378"/>
    </row>
    <row r="508" spans="1:6">
      <c r="A508" s="374" t="s">
        <v>1499</v>
      </c>
      <c r="B508" s="375" t="s">
        <v>1500</v>
      </c>
      <c r="C508" s="376" t="s">
        <v>1476</v>
      </c>
      <c r="D508" s="379" t="s">
        <v>859</v>
      </c>
      <c r="E508" s="380" t="s">
        <v>552</v>
      </c>
      <c r="F508" s="378"/>
    </row>
    <row r="509" spans="1:6">
      <c r="A509" s="374" t="s">
        <v>1501</v>
      </c>
      <c r="B509" s="375" t="s">
        <v>1502</v>
      </c>
      <c r="C509" s="376" t="s">
        <v>1476</v>
      </c>
      <c r="D509" s="379" t="s">
        <v>859</v>
      </c>
      <c r="E509" s="380" t="s">
        <v>552</v>
      </c>
      <c r="F509" s="378"/>
    </row>
    <row r="510" spans="1:6">
      <c r="A510" s="374" t="s">
        <v>1503</v>
      </c>
      <c r="B510" s="375" t="s">
        <v>1504</v>
      </c>
      <c r="C510" s="376" t="s">
        <v>1476</v>
      </c>
      <c r="D510" s="379" t="s">
        <v>859</v>
      </c>
      <c r="E510" s="380" t="s">
        <v>552</v>
      </c>
      <c r="F510" s="378"/>
    </row>
    <row r="511" spans="1:6">
      <c r="A511" s="374" t="s">
        <v>1505</v>
      </c>
      <c r="B511" s="375" t="s">
        <v>1506</v>
      </c>
      <c r="C511" s="376" t="s">
        <v>1476</v>
      </c>
      <c r="D511" s="379" t="s">
        <v>859</v>
      </c>
      <c r="E511" s="380" t="s">
        <v>552</v>
      </c>
      <c r="F511" s="378"/>
    </row>
    <row r="512" spans="1:6">
      <c r="A512" s="374" t="s">
        <v>1507</v>
      </c>
      <c r="B512" s="375" t="s">
        <v>1508</v>
      </c>
      <c r="C512" s="376" t="s">
        <v>1509</v>
      </c>
      <c r="D512" s="379" t="s">
        <v>1510</v>
      </c>
      <c r="E512" s="380" t="s">
        <v>552</v>
      </c>
      <c r="F512" s="378"/>
    </row>
    <row r="513" spans="1:6">
      <c r="A513" s="374" t="s">
        <v>1507</v>
      </c>
      <c r="B513" s="375" t="s">
        <v>1508</v>
      </c>
      <c r="C513" s="376" t="s">
        <v>1511</v>
      </c>
      <c r="D513" s="379" t="s">
        <v>1512</v>
      </c>
      <c r="E513" s="380"/>
      <c r="F513" s="378"/>
    </row>
    <row r="514" spans="1:6">
      <c r="A514" s="374" t="s">
        <v>1513</v>
      </c>
      <c r="B514" s="375" t="s">
        <v>1514</v>
      </c>
      <c r="C514" s="376" t="s">
        <v>1509</v>
      </c>
      <c r="D514" s="379" t="s">
        <v>1510</v>
      </c>
      <c r="E514" s="380" t="s">
        <v>552</v>
      </c>
      <c r="F514" s="381"/>
    </row>
    <row r="515" spans="1:6">
      <c r="A515" s="374" t="s">
        <v>1513</v>
      </c>
      <c r="B515" s="375" t="s">
        <v>1514</v>
      </c>
      <c r="C515" s="376" t="s">
        <v>1511</v>
      </c>
      <c r="D515" s="379" t="s">
        <v>1512</v>
      </c>
      <c r="E515" s="380"/>
      <c r="F515" s="378"/>
    </row>
    <row r="516" spans="1:6">
      <c r="A516" s="374" t="s">
        <v>1515</v>
      </c>
      <c r="B516" s="375" t="s">
        <v>1516</v>
      </c>
      <c r="C516" s="376" t="s">
        <v>1509</v>
      </c>
      <c r="D516" s="379" t="s">
        <v>1510</v>
      </c>
      <c r="E516" s="380" t="s">
        <v>552</v>
      </c>
      <c r="F516" s="381"/>
    </row>
    <row r="517" spans="1:6">
      <c r="A517" s="374" t="s">
        <v>1515</v>
      </c>
      <c r="B517" s="375" t="s">
        <v>1516</v>
      </c>
      <c r="C517" s="376" t="s">
        <v>1511</v>
      </c>
      <c r="D517" s="379" t="s">
        <v>1512</v>
      </c>
      <c r="E517" s="380"/>
      <c r="F517" s="378"/>
    </row>
    <row r="518" spans="1:6">
      <c r="A518" s="374" t="s">
        <v>1517</v>
      </c>
      <c r="B518" s="375" t="s">
        <v>1518</v>
      </c>
      <c r="C518" s="376" t="s">
        <v>1511</v>
      </c>
      <c r="D518" s="379" t="s">
        <v>1512</v>
      </c>
      <c r="E518" s="380" t="s">
        <v>552</v>
      </c>
      <c r="F518" s="378"/>
    </row>
    <row r="519" spans="1:6">
      <c r="A519" s="374" t="s">
        <v>1519</v>
      </c>
      <c r="B519" s="375" t="s">
        <v>1520</v>
      </c>
      <c r="C519" s="376" t="s">
        <v>1511</v>
      </c>
      <c r="D519" s="379" t="s">
        <v>1512</v>
      </c>
      <c r="E519" s="380" t="s">
        <v>552</v>
      </c>
      <c r="F519" s="378"/>
    </row>
    <row r="520" spans="1:6">
      <c r="A520" s="374" t="s">
        <v>1521</v>
      </c>
      <c r="B520" s="375" t="s">
        <v>1522</v>
      </c>
      <c r="C520" s="376" t="s">
        <v>1509</v>
      </c>
      <c r="D520" s="379" t="s">
        <v>1510</v>
      </c>
      <c r="E520" s="380"/>
      <c r="F520" s="381"/>
    </row>
    <row r="521" spans="1:6">
      <c r="A521" s="374" t="s">
        <v>1521</v>
      </c>
      <c r="B521" s="375" t="s">
        <v>1522</v>
      </c>
      <c r="C521" s="376" t="s">
        <v>1207</v>
      </c>
      <c r="D521" s="379" t="s">
        <v>1208</v>
      </c>
      <c r="E521" s="380" t="s">
        <v>552</v>
      </c>
      <c r="F521" s="378"/>
    </row>
    <row r="522" spans="1:6">
      <c r="A522" s="374" t="s">
        <v>1523</v>
      </c>
      <c r="B522" s="375" t="s">
        <v>1524</v>
      </c>
      <c r="C522" s="376" t="s">
        <v>1509</v>
      </c>
      <c r="D522" s="379" t="s">
        <v>1510</v>
      </c>
      <c r="E522" s="380" t="s">
        <v>552</v>
      </c>
      <c r="F522" s="381"/>
    </row>
    <row r="523" spans="1:6">
      <c r="A523" s="374" t="s">
        <v>1525</v>
      </c>
      <c r="B523" s="375" t="s">
        <v>1526</v>
      </c>
      <c r="C523" s="376" t="s">
        <v>1509</v>
      </c>
      <c r="D523" s="379" t="s">
        <v>1510</v>
      </c>
      <c r="E523" s="380" t="s">
        <v>552</v>
      </c>
      <c r="F523" s="381"/>
    </row>
    <row r="524" spans="1:6">
      <c r="A524" s="374" t="s">
        <v>1527</v>
      </c>
      <c r="B524" s="375" t="s">
        <v>1528</v>
      </c>
      <c r="C524" s="376" t="s">
        <v>1529</v>
      </c>
      <c r="D524" s="379" t="s">
        <v>1530</v>
      </c>
      <c r="E524" s="380" t="s">
        <v>552</v>
      </c>
      <c r="F524" s="378"/>
    </row>
    <row r="525" spans="1:6">
      <c r="A525" s="374" t="s">
        <v>1531</v>
      </c>
      <c r="B525" s="375" t="s">
        <v>1532</v>
      </c>
      <c r="C525" s="376" t="s">
        <v>1509</v>
      </c>
      <c r="D525" s="379" t="s">
        <v>1510</v>
      </c>
      <c r="E525" s="380" t="s">
        <v>552</v>
      </c>
      <c r="F525" s="381"/>
    </row>
    <row r="526" spans="1:6">
      <c r="A526" s="374" t="s">
        <v>1533</v>
      </c>
      <c r="B526" s="375" t="s">
        <v>1534</v>
      </c>
      <c r="C526" s="376" t="s">
        <v>1535</v>
      </c>
      <c r="D526" s="379" t="s">
        <v>1536</v>
      </c>
      <c r="E526" s="380" t="s">
        <v>552</v>
      </c>
      <c r="F526" s="378"/>
    </row>
    <row r="527" spans="1:6">
      <c r="A527" s="374" t="s">
        <v>1537</v>
      </c>
      <c r="B527" s="375" t="s">
        <v>1538</v>
      </c>
      <c r="C527" s="376" t="s">
        <v>1539</v>
      </c>
      <c r="D527" s="379" t="s">
        <v>1540</v>
      </c>
      <c r="E527" s="380" t="s">
        <v>552</v>
      </c>
      <c r="F527" s="378"/>
    </row>
    <row r="528" spans="1:6">
      <c r="A528" s="374" t="s">
        <v>1541</v>
      </c>
      <c r="B528" s="375" t="s">
        <v>1542</v>
      </c>
      <c r="C528" s="376" t="s">
        <v>1539</v>
      </c>
      <c r="D528" s="379" t="s">
        <v>1540</v>
      </c>
      <c r="E528" s="380" t="s">
        <v>552</v>
      </c>
      <c r="F528" s="378"/>
    </row>
    <row r="529" spans="1:6">
      <c r="A529" s="374" t="s">
        <v>1543</v>
      </c>
      <c r="B529" s="375" t="s">
        <v>1544</v>
      </c>
      <c r="C529" s="376" t="s">
        <v>1545</v>
      </c>
      <c r="D529" s="379" t="s">
        <v>1540</v>
      </c>
      <c r="E529" s="380" t="s">
        <v>552</v>
      </c>
      <c r="F529" s="378"/>
    </row>
    <row r="530" spans="1:6">
      <c r="A530" s="374" t="s">
        <v>1546</v>
      </c>
      <c r="B530" s="375" t="s">
        <v>1547</v>
      </c>
      <c r="C530" s="376" t="s">
        <v>1545</v>
      </c>
      <c r="D530" s="379" t="s">
        <v>1540</v>
      </c>
      <c r="E530" s="380" t="s">
        <v>552</v>
      </c>
      <c r="F530" s="378"/>
    </row>
    <row r="531" spans="1:6">
      <c r="A531" s="374" t="s">
        <v>1548</v>
      </c>
      <c r="B531" s="375" t="s">
        <v>1549</v>
      </c>
      <c r="C531" s="376" t="s">
        <v>1550</v>
      </c>
      <c r="D531" s="379" t="s">
        <v>1090</v>
      </c>
      <c r="E531" s="380" t="s">
        <v>552</v>
      </c>
      <c r="F531" s="378"/>
    </row>
    <row r="532" spans="1:6">
      <c r="A532" s="374" t="s">
        <v>1551</v>
      </c>
      <c r="B532" s="375" t="s">
        <v>1552</v>
      </c>
      <c r="C532" s="376" t="s">
        <v>1472</v>
      </c>
      <c r="D532" s="379" t="s">
        <v>1473</v>
      </c>
      <c r="E532" s="380" t="s">
        <v>552</v>
      </c>
      <c r="F532" s="378"/>
    </row>
    <row r="533" spans="1:6" ht="27">
      <c r="A533" s="374" t="s">
        <v>1553</v>
      </c>
      <c r="B533" s="376" t="s">
        <v>1554</v>
      </c>
      <c r="C533" s="376" t="s">
        <v>1550</v>
      </c>
      <c r="D533" s="379" t="s">
        <v>1090</v>
      </c>
      <c r="E533" s="380" t="s">
        <v>552</v>
      </c>
      <c r="F533" s="378"/>
    </row>
    <row r="534" spans="1:6" ht="27">
      <c r="A534" s="374" t="s">
        <v>1553</v>
      </c>
      <c r="B534" s="376" t="s">
        <v>1554</v>
      </c>
      <c r="C534" s="376" t="s">
        <v>1472</v>
      </c>
      <c r="D534" s="379" t="s">
        <v>1473</v>
      </c>
      <c r="E534" s="380"/>
      <c r="F534" s="378"/>
    </row>
    <row r="535" spans="1:6">
      <c r="A535" s="374" t="s">
        <v>1555</v>
      </c>
      <c r="B535" s="375" t="s">
        <v>1556</v>
      </c>
      <c r="C535" s="376" t="s">
        <v>1550</v>
      </c>
      <c r="D535" s="379" t="s">
        <v>1090</v>
      </c>
      <c r="E535" s="380" t="s">
        <v>552</v>
      </c>
      <c r="F535" s="378"/>
    </row>
    <row r="536" spans="1:6">
      <c r="A536" s="374" t="s">
        <v>1557</v>
      </c>
      <c r="B536" s="375" t="s">
        <v>1558</v>
      </c>
      <c r="C536" s="376" t="s">
        <v>1074</v>
      </c>
      <c r="D536" s="379" t="s">
        <v>1075</v>
      </c>
      <c r="E536" s="380" t="s">
        <v>552</v>
      </c>
      <c r="F536" s="378"/>
    </row>
    <row r="537" spans="1:6">
      <c r="A537" s="374" t="s">
        <v>1559</v>
      </c>
      <c r="B537" s="375" t="s">
        <v>1560</v>
      </c>
      <c r="C537" s="376" t="s">
        <v>1561</v>
      </c>
      <c r="D537" s="379" t="s">
        <v>1562</v>
      </c>
      <c r="E537" s="380" t="s">
        <v>552</v>
      </c>
      <c r="F537" s="378"/>
    </row>
    <row r="538" spans="1:6">
      <c r="A538" s="374" t="s">
        <v>1559</v>
      </c>
      <c r="B538" s="375" t="s">
        <v>1560</v>
      </c>
      <c r="C538" s="376" t="s">
        <v>1563</v>
      </c>
      <c r="D538" s="379" t="s">
        <v>1564</v>
      </c>
      <c r="E538" s="380" t="s">
        <v>552</v>
      </c>
      <c r="F538" s="378"/>
    </row>
    <row r="539" spans="1:6">
      <c r="A539" s="374" t="s">
        <v>1565</v>
      </c>
      <c r="B539" s="375" t="s">
        <v>1566</v>
      </c>
      <c r="C539" s="376" t="s">
        <v>1567</v>
      </c>
      <c r="D539" s="379" t="s">
        <v>1568</v>
      </c>
      <c r="E539" s="380" t="s">
        <v>552</v>
      </c>
      <c r="F539" s="378"/>
    </row>
    <row r="540" spans="1:6">
      <c r="A540" s="374" t="s">
        <v>1569</v>
      </c>
      <c r="B540" s="375" t="s">
        <v>1570</v>
      </c>
      <c r="C540" s="376" t="s">
        <v>1571</v>
      </c>
      <c r="D540" s="379" t="s">
        <v>1572</v>
      </c>
      <c r="E540" s="380" t="s">
        <v>552</v>
      </c>
      <c r="F540" s="378"/>
    </row>
    <row r="541" spans="1:6">
      <c r="A541" s="374" t="s">
        <v>1573</v>
      </c>
      <c r="B541" s="375" t="s">
        <v>1574</v>
      </c>
      <c r="C541" s="376" t="s">
        <v>1575</v>
      </c>
      <c r="D541" s="379" t="s">
        <v>1576</v>
      </c>
      <c r="E541" s="380" t="s">
        <v>552</v>
      </c>
      <c r="F541" s="378"/>
    </row>
    <row r="542" spans="1:6">
      <c r="A542" s="374" t="s">
        <v>1577</v>
      </c>
      <c r="B542" s="375" t="s">
        <v>1578</v>
      </c>
      <c r="C542" s="376" t="s">
        <v>1579</v>
      </c>
      <c r="D542" s="379" t="s">
        <v>1580</v>
      </c>
      <c r="E542" s="380" t="s">
        <v>552</v>
      </c>
      <c r="F542" s="378"/>
    </row>
    <row r="543" spans="1:6">
      <c r="A543" s="374" t="s">
        <v>1577</v>
      </c>
      <c r="B543" s="375" t="s">
        <v>1578</v>
      </c>
      <c r="C543" s="376" t="s">
        <v>1581</v>
      </c>
      <c r="D543" s="379" t="s">
        <v>1582</v>
      </c>
      <c r="E543" s="380" t="s">
        <v>552</v>
      </c>
      <c r="F543" s="378"/>
    </row>
    <row r="544" spans="1:6">
      <c r="A544" s="374" t="s">
        <v>1583</v>
      </c>
      <c r="B544" s="375" t="s">
        <v>1584</v>
      </c>
      <c r="C544" s="376" t="s">
        <v>1074</v>
      </c>
      <c r="D544" s="379" t="s">
        <v>1075</v>
      </c>
      <c r="E544" s="380"/>
      <c r="F544" s="378"/>
    </row>
    <row r="545" spans="1:6">
      <c r="A545" s="374" t="s">
        <v>1583</v>
      </c>
      <c r="B545" s="375" t="s">
        <v>1584</v>
      </c>
      <c r="C545" s="376" t="s">
        <v>1585</v>
      </c>
      <c r="D545" s="379" t="s">
        <v>1586</v>
      </c>
      <c r="E545" s="380"/>
      <c r="F545" s="378"/>
    </row>
    <row r="546" spans="1:6">
      <c r="A546" s="374" t="s">
        <v>1583</v>
      </c>
      <c r="B546" s="375" t="s">
        <v>1584</v>
      </c>
      <c r="C546" s="376" t="s">
        <v>1587</v>
      </c>
      <c r="D546" s="379" t="s">
        <v>1588</v>
      </c>
      <c r="E546" s="380" t="s">
        <v>552</v>
      </c>
      <c r="F546" s="381"/>
    </row>
    <row r="547" spans="1:6">
      <c r="A547" s="374" t="s">
        <v>1589</v>
      </c>
      <c r="B547" s="375" t="s">
        <v>1590</v>
      </c>
      <c r="C547" s="376" t="s">
        <v>1059</v>
      </c>
      <c r="D547" s="379" t="s">
        <v>1060</v>
      </c>
      <c r="E547" s="380" t="s">
        <v>552</v>
      </c>
      <c r="F547" s="378"/>
    </row>
    <row r="548" spans="1:6">
      <c r="A548" s="374" t="s">
        <v>1591</v>
      </c>
      <c r="B548" s="375" t="s">
        <v>1592</v>
      </c>
      <c r="C548" s="376" t="s">
        <v>1571</v>
      </c>
      <c r="D548" s="379" t="s">
        <v>1572</v>
      </c>
      <c r="E548" s="380"/>
      <c r="F548" s="378"/>
    </row>
    <row r="549" spans="1:6">
      <c r="A549" s="374" t="s">
        <v>1591</v>
      </c>
      <c r="B549" s="375" t="s">
        <v>1592</v>
      </c>
      <c r="C549" s="376" t="s">
        <v>1585</v>
      </c>
      <c r="D549" s="379" t="s">
        <v>1586</v>
      </c>
      <c r="E549" s="380" t="s">
        <v>552</v>
      </c>
      <c r="F549" s="378"/>
    </row>
    <row r="550" spans="1:6">
      <c r="A550" s="374" t="s">
        <v>1593</v>
      </c>
      <c r="B550" s="375" t="s">
        <v>1594</v>
      </c>
      <c r="C550" s="376" t="s">
        <v>1595</v>
      </c>
      <c r="D550" s="379" t="s">
        <v>1596</v>
      </c>
      <c r="E550" s="380" t="s">
        <v>552</v>
      </c>
      <c r="F550" s="378"/>
    </row>
    <row r="551" spans="1:6">
      <c r="A551" s="374" t="s">
        <v>1597</v>
      </c>
      <c r="B551" s="375" t="s">
        <v>1598</v>
      </c>
      <c r="C551" s="376" t="s">
        <v>1074</v>
      </c>
      <c r="D551" s="379" t="s">
        <v>1075</v>
      </c>
      <c r="E551" s="380"/>
      <c r="F551" s="378"/>
    </row>
    <row r="552" spans="1:6">
      <c r="A552" s="374" t="s">
        <v>1597</v>
      </c>
      <c r="B552" s="375" t="s">
        <v>1598</v>
      </c>
      <c r="C552" s="376" t="s">
        <v>1059</v>
      </c>
      <c r="D552" s="379" t="s">
        <v>1060</v>
      </c>
      <c r="E552" s="380" t="s">
        <v>552</v>
      </c>
      <c r="F552" s="378"/>
    </row>
    <row r="553" spans="1:6">
      <c r="A553" s="374" t="s">
        <v>1599</v>
      </c>
      <c r="B553" s="375" t="s">
        <v>1600</v>
      </c>
      <c r="C553" s="376" t="s">
        <v>1059</v>
      </c>
      <c r="D553" s="379" t="s">
        <v>1060</v>
      </c>
      <c r="E553" s="380" t="s">
        <v>552</v>
      </c>
      <c r="F553" s="378"/>
    </row>
    <row r="554" spans="1:6">
      <c r="A554" s="374" t="s">
        <v>1601</v>
      </c>
      <c r="B554" s="375" t="s">
        <v>1602</v>
      </c>
      <c r="C554" s="376" t="s">
        <v>1529</v>
      </c>
      <c r="D554" s="379" t="s">
        <v>1530</v>
      </c>
      <c r="E554" s="380" t="s">
        <v>552</v>
      </c>
      <c r="F554" s="378"/>
    </row>
    <row r="555" spans="1:6">
      <c r="A555" s="374" t="s">
        <v>1603</v>
      </c>
      <c r="B555" s="375" t="s">
        <v>1604</v>
      </c>
      <c r="C555" s="376" t="s">
        <v>1605</v>
      </c>
      <c r="D555" s="379" t="s">
        <v>1606</v>
      </c>
      <c r="E555" s="380" t="s">
        <v>552</v>
      </c>
      <c r="F555" s="378"/>
    </row>
    <row r="556" spans="1:6">
      <c r="A556" s="374" t="s">
        <v>1607</v>
      </c>
      <c r="B556" s="375" t="s">
        <v>1608</v>
      </c>
      <c r="C556" s="376" t="s">
        <v>1074</v>
      </c>
      <c r="D556" s="379" t="s">
        <v>1075</v>
      </c>
      <c r="E556" s="380" t="s">
        <v>552</v>
      </c>
      <c r="F556" s="381"/>
    </row>
    <row r="557" spans="1:6">
      <c r="A557" s="374" t="s">
        <v>1609</v>
      </c>
      <c r="B557" s="375" t="s">
        <v>1610</v>
      </c>
      <c r="C557" s="376" t="s">
        <v>1472</v>
      </c>
      <c r="D557" s="379" t="s">
        <v>1473</v>
      </c>
      <c r="E557" s="380" t="s">
        <v>552</v>
      </c>
      <c r="F557" s="378"/>
    </row>
    <row r="558" spans="1:6">
      <c r="A558" s="374" t="s">
        <v>1611</v>
      </c>
      <c r="B558" s="375" t="s">
        <v>1612</v>
      </c>
      <c r="C558" s="376" t="s">
        <v>1472</v>
      </c>
      <c r="D558" s="379" t="s">
        <v>1473</v>
      </c>
      <c r="E558" s="380" t="s">
        <v>552</v>
      </c>
      <c r="F558" s="378"/>
    </row>
    <row r="559" spans="1:6">
      <c r="A559" s="374" t="s">
        <v>1613</v>
      </c>
      <c r="B559" s="375" t="s">
        <v>1614</v>
      </c>
      <c r="C559" s="376" t="s">
        <v>1472</v>
      </c>
      <c r="D559" s="379" t="s">
        <v>1473</v>
      </c>
      <c r="E559" s="380" t="s">
        <v>552</v>
      </c>
      <c r="F559" s="378"/>
    </row>
    <row r="560" spans="1:6">
      <c r="A560" s="374" t="s">
        <v>1615</v>
      </c>
      <c r="B560" s="375" t="s">
        <v>1616</v>
      </c>
      <c r="C560" s="376" t="s">
        <v>1472</v>
      </c>
      <c r="D560" s="379" t="s">
        <v>1473</v>
      </c>
      <c r="E560" s="380" t="s">
        <v>552</v>
      </c>
      <c r="F560" s="378"/>
    </row>
    <row r="561" spans="1:6">
      <c r="A561" s="374" t="s">
        <v>1617</v>
      </c>
      <c r="B561" s="375" t="s">
        <v>1618</v>
      </c>
      <c r="C561" s="376" t="s">
        <v>837</v>
      </c>
      <c r="D561" s="379" t="s">
        <v>838</v>
      </c>
      <c r="E561" s="380" t="s">
        <v>552</v>
      </c>
      <c r="F561" s="378"/>
    </row>
    <row r="562" spans="1:6">
      <c r="A562" s="374" t="s">
        <v>1619</v>
      </c>
      <c r="B562" s="375" t="s">
        <v>1620</v>
      </c>
      <c r="C562" s="376">
        <v>1511</v>
      </c>
      <c r="D562" s="379" t="s">
        <v>1621</v>
      </c>
      <c r="E562" s="380"/>
      <c r="F562" s="378"/>
    </row>
    <row r="563" spans="1:6">
      <c r="A563" s="374" t="s">
        <v>1619</v>
      </c>
      <c r="B563" s="375" t="s">
        <v>1620</v>
      </c>
      <c r="C563" s="376">
        <v>1531</v>
      </c>
      <c r="D563" s="379" t="s">
        <v>1622</v>
      </c>
      <c r="E563" s="380" t="s">
        <v>552</v>
      </c>
      <c r="F563" s="378"/>
    </row>
    <row r="564" spans="1:6">
      <c r="A564" s="374" t="s">
        <v>1623</v>
      </c>
      <c r="B564" s="375" t="s">
        <v>1624</v>
      </c>
      <c r="C564" s="376">
        <v>1511</v>
      </c>
      <c r="D564" s="379" t="s">
        <v>1621</v>
      </c>
      <c r="E564" s="380"/>
      <c r="F564" s="378"/>
    </row>
    <row r="565" spans="1:6">
      <c r="A565" s="374" t="s">
        <v>1623</v>
      </c>
      <c r="B565" s="375" t="s">
        <v>1624</v>
      </c>
      <c r="C565" s="376">
        <v>1541</v>
      </c>
      <c r="D565" s="379" t="s">
        <v>1625</v>
      </c>
      <c r="E565" s="380" t="s">
        <v>552</v>
      </c>
      <c r="F565" s="378"/>
    </row>
    <row r="566" spans="1:6">
      <c r="A566" s="374" t="s">
        <v>1626</v>
      </c>
      <c r="B566" s="375" t="s">
        <v>1627</v>
      </c>
      <c r="C566" s="376">
        <v>1511</v>
      </c>
      <c r="D566" s="379" t="s">
        <v>1621</v>
      </c>
      <c r="E566" s="380"/>
      <c r="F566" s="378"/>
    </row>
    <row r="567" spans="1:6">
      <c r="A567" s="374" t="s">
        <v>1626</v>
      </c>
      <c r="B567" s="375" t="s">
        <v>1627</v>
      </c>
      <c r="C567" s="376">
        <v>1531</v>
      </c>
      <c r="D567" s="379" t="s">
        <v>1622</v>
      </c>
      <c r="E567" s="380" t="s">
        <v>552</v>
      </c>
      <c r="F567" s="378"/>
    </row>
    <row r="568" spans="1:6">
      <c r="A568" s="374" t="s">
        <v>1628</v>
      </c>
      <c r="B568" s="375" t="s">
        <v>1629</v>
      </c>
      <c r="C568" s="376">
        <v>1511</v>
      </c>
      <c r="D568" s="379" t="s">
        <v>1621</v>
      </c>
      <c r="E568" s="380" t="s">
        <v>552</v>
      </c>
      <c r="F568" s="378"/>
    </row>
    <row r="569" spans="1:6">
      <c r="A569" s="374" t="s">
        <v>1630</v>
      </c>
      <c r="B569" s="375" t="s">
        <v>1631</v>
      </c>
      <c r="C569" s="376">
        <v>1511</v>
      </c>
      <c r="D569" s="379" t="s">
        <v>1621</v>
      </c>
      <c r="E569" s="380"/>
      <c r="F569" s="378"/>
    </row>
    <row r="570" spans="1:6">
      <c r="A570" s="374" t="s">
        <v>1630</v>
      </c>
      <c r="B570" s="375" t="s">
        <v>1631</v>
      </c>
      <c r="C570" s="376">
        <v>1553</v>
      </c>
      <c r="D570" s="379" t="s">
        <v>1632</v>
      </c>
      <c r="E570" s="380" t="s">
        <v>552</v>
      </c>
      <c r="F570" s="378"/>
    </row>
    <row r="571" spans="1:6">
      <c r="A571" s="374" t="s">
        <v>1633</v>
      </c>
      <c r="B571" s="375" t="s">
        <v>1634</v>
      </c>
      <c r="C571" s="376">
        <v>1511</v>
      </c>
      <c r="D571" s="379" t="s">
        <v>1621</v>
      </c>
      <c r="E571" s="380" t="s">
        <v>552</v>
      </c>
      <c r="F571" s="378"/>
    </row>
    <row r="572" spans="1:6">
      <c r="A572" s="374" t="s">
        <v>1633</v>
      </c>
      <c r="B572" s="375" t="s">
        <v>1634</v>
      </c>
      <c r="C572" s="376">
        <v>1531</v>
      </c>
      <c r="D572" s="379" t="s">
        <v>1622</v>
      </c>
      <c r="E572" s="380"/>
      <c r="F572" s="378"/>
    </row>
    <row r="573" spans="1:6">
      <c r="A573" s="374" t="s">
        <v>1633</v>
      </c>
      <c r="B573" s="375" t="s">
        <v>1634</v>
      </c>
      <c r="C573" s="376">
        <v>1541</v>
      </c>
      <c r="D573" s="379" t="s">
        <v>1625</v>
      </c>
      <c r="E573" s="380"/>
      <c r="F573" s="378"/>
    </row>
    <row r="574" spans="1:6">
      <c r="A574" s="374" t="s">
        <v>1635</v>
      </c>
      <c r="B574" s="375" t="s">
        <v>1636</v>
      </c>
      <c r="C574" s="376">
        <v>1511</v>
      </c>
      <c r="D574" s="379" t="s">
        <v>1621</v>
      </c>
      <c r="E574" s="380" t="s">
        <v>552</v>
      </c>
      <c r="F574" s="378"/>
    </row>
    <row r="575" spans="1:6">
      <c r="A575" s="374" t="s">
        <v>1635</v>
      </c>
      <c r="B575" s="375" t="s">
        <v>1636</v>
      </c>
      <c r="C575" s="376">
        <v>1531</v>
      </c>
      <c r="D575" s="379" t="s">
        <v>1622</v>
      </c>
      <c r="E575" s="380"/>
      <c r="F575" s="378"/>
    </row>
    <row r="576" spans="1:6">
      <c r="A576" s="374" t="s">
        <v>1635</v>
      </c>
      <c r="B576" s="375" t="s">
        <v>1636</v>
      </c>
      <c r="C576" s="376">
        <v>1541</v>
      </c>
      <c r="D576" s="379" t="s">
        <v>1625</v>
      </c>
      <c r="E576" s="380"/>
      <c r="F576" s="378"/>
    </row>
    <row r="577" spans="1:6">
      <c r="A577" s="374" t="s">
        <v>1637</v>
      </c>
      <c r="B577" s="375" t="s">
        <v>1638</v>
      </c>
      <c r="C577" s="390" t="s">
        <v>1639</v>
      </c>
      <c r="D577" s="391" t="s">
        <v>1640</v>
      </c>
      <c r="E577" s="392"/>
      <c r="F577" s="381"/>
    </row>
    <row r="578" spans="1:6">
      <c r="A578" s="374" t="s">
        <v>1637</v>
      </c>
      <c r="B578" s="375" t="s">
        <v>1638</v>
      </c>
      <c r="C578" s="376">
        <v>8111</v>
      </c>
      <c r="D578" s="379" t="s">
        <v>1211</v>
      </c>
      <c r="E578" s="380" t="s">
        <v>552</v>
      </c>
      <c r="F578" s="378"/>
    </row>
    <row r="579" spans="1:6">
      <c r="A579" s="374" t="s">
        <v>1641</v>
      </c>
      <c r="B579" s="375" t="s">
        <v>1642</v>
      </c>
      <c r="C579" s="376">
        <v>1531</v>
      </c>
      <c r="D579" s="379" t="s">
        <v>1622</v>
      </c>
      <c r="E579" s="380"/>
      <c r="F579" s="378"/>
    </row>
    <row r="580" spans="1:6">
      <c r="A580" s="374" t="s">
        <v>1641</v>
      </c>
      <c r="B580" s="375" t="s">
        <v>1642</v>
      </c>
      <c r="C580" s="376">
        <v>8311</v>
      </c>
      <c r="D580" s="379" t="s">
        <v>1643</v>
      </c>
      <c r="E580" s="380" t="s">
        <v>552</v>
      </c>
      <c r="F580" s="378"/>
    </row>
    <row r="581" spans="1:6">
      <c r="A581" s="374" t="s">
        <v>1644</v>
      </c>
      <c r="B581" s="375" t="s">
        <v>1645</v>
      </c>
      <c r="C581" s="376">
        <v>1531</v>
      </c>
      <c r="D581" s="379" t="s">
        <v>1622</v>
      </c>
      <c r="E581" s="380"/>
      <c r="F581" s="378"/>
    </row>
    <row r="582" spans="1:6">
      <c r="A582" s="374" t="s">
        <v>1644</v>
      </c>
      <c r="B582" s="375" t="s">
        <v>1645</v>
      </c>
      <c r="C582" s="376">
        <v>8311</v>
      </c>
      <c r="D582" s="379" t="s">
        <v>1643</v>
      </c>
      <c r="E582" s="380" t="s">
        <v>552</v>
      </c>
      <c r="F582" s="378"/>
    </row>
    <row r="583" spans="1:6">
      <c r="A583" s="374" t="s">
        <v>1644</v>
      </c>
      <c r="B583" s="375" t="s">
        <v>1645</v>
      </c>
      <c r="C583" s="376">
        <v>8312</v>
      </c>
      <c r="D583" s="379" t="s">
        <v>839</v>
      </c>
      <c r="E583" s="380"/>
      <c r="F583" s="378"/>
    </row>
    <row r="584" spans="1:6">
      <c r="A584" s="374" t="s">
        <v>1646</v>
      </c>
      <c r="B584" s="375" t="s">
        <v>1647</v>
      </c>
      <c r="C584" s="376" t="s">
        <v>1550</v>
      </c>
      <c r="D584" s="379" t="s">
        <v>1090</v>
      </c>
      <c r="E584" s="380"/>
      <c r="F584" s="378"/>
    </row>
    <row r="585" spans="1:6">
      <c r="A585" s="374" t="s">
        <v>1646</v>
      </c>
      <c r="B585" s="375" t="s">
        <v>1647</v>
      </c>
      <c r="C585" s="376" t="s">
        <v>1472</v>
      </c>
      <c r="D585" s="379" t="s">
        <v>1473</v>
      </c>
      <c r="E585" s="380" t="s">
        <v>552</v>
      </c>
      <c r="F585" s="378"/>
    </row>
    <row r="586" spans="1:6">
      <c r="A586" s="374" t="s">
        <v>1646</v>
      </c>
      <c r="B586" s="375" t="s">
        <v>1647</v>
      </c>
      <c r="C586" s="376" t="s">
        <v>1476</v>
      </c>
      <c r="D586" s="379" t="s">
        <v>859</v>
      </c>
      <c r="E586" s="380"/>
      <c r="F586" s="378"/>
    </row>
    <row r="587" spans="1:6">
      <c r="A587" s="374" t="s">
        <v>1648</v>
      </c>
      <c r="B587" s="375" t="s">
        <v>1649</v>
      </c>
      <c r="C587" s="376" t="s">
        <v>1101</v>
      </c>
      <c r="D587" s="379" t="s">
        <v>1102</v>
      </c>
      <c r="E587" s="380" t="s">
        <v>552</v>
      </c>
      <c r="F587" s="378"/>
    </row>
    <row r="588" spans="1:6">
      <c r="A588" s="374" t="s">
        <v>1650</v>
      </c>
      <c r="B588" s="375" t="s">
        <v>1651</v>
      </c>
      <c r="C588" s="376" t="s">
        <v>1652</v>
      </c>
      <c r="D588" s="379" t="s">
        <v>1102</v>
      </c>
      <c r="E588" s="380"/>
      <c r="F588" s="378"/>
    </row>
    <row r="589" spans="1:6">
      <c r="A589" s="374" t="s">
        <v>1650</v>
      </c>
      <c r="B589" s="375" t="s">
        <v>1651</v>
      </c>
      <c r="C589" s="376" t="s">
        <v>1653</v>
      </c>
      <c r="D589" s="379" t="s">
        <v>1654</v>
      </c>
      <c r="E589" s="380" t="s">
        <v>552</v>
      </c>
      <c r="F589" s="378"/>
    </row>
    <row r="590" spans="1:6">
      <c r="A590" s="374" t="s">
        <v>1655</v>
      </c>
      <c r="B590" s="375" t="s">
        <v>1656</v>
      </c>
      <c r="C590" s="376" t="s">
        <v>1653</v>
      </c>
      <c r="D590" s="379" t="s">
        <v>1654</v>
      </c>
      <c r="E590" s="380" t="s">
        <v>552</v>
      </c>
      <c r="F590" s="378"/>
    </row>
    <row r="591" spans="1:6" ht="27">
      <c r="A591" s="374" t="s">
        <v>1657</v>
      </c>
      <c r="B591" s="376" t="s">
        <v>1658</v>
      </c>
      <c r="C591" s="376" t="s">
        <v>1652</v>
      </c>
      <c r="D591" s="379" t="s">
        <v>1102</v>
      </c>
      <c r="E591" s="380" t="s">
        <v>552</v>
      </c>
      <c r="F591" s="378"/>
    </row>
    <row r="592" spans="1:6">
      <c r="A592" s="374" t="s">
        <v>1659</v>
      </c>
      <c r="B592" s="375" t="s">
        <v>1660</v>
      </c>
      <c r="C592" s="376" t="s">
        <v>1661</v>
      </c>
      <c r="D592" s="379" t="s">
        <v>1662</v>
      </c>
      <c r="E592" s="380" t="s">
        <v>552</v>
      </c>
      <c r="F592" s="378"/>
    </row>
    <row r="593" spans="1:6">
      <c r="A593" s="374" t="s">
        <v>1663</v>
      </c>
      <c r="B593" s="375" t="s">
        <v>1664</v>
      </c>
      <c r="C593" s="376" t="s">
        <v>1661</v>
      </c>
      <c r="D593" s="379" t="s">
        <v>1662</v>
      </c>
      <c r="E593" s="380" t="s">
        <v>552</v>
      </c>
      <c r="F593" s="378"/>
    </row>
    <row r="594" spans="1:6">
      <c r="A594" s="374" t="s">
        <v>1665</v>
      </c>
      <c r="B594" s="375" t="s">
        <v>1666</v>
      </c>
      <c r="C594" s="376" t="s">
        <v>1667</v>
      </c>
      <c r="D594" s="379" t="s">
        <v>1662</v>
      </c>
      <c r="E594" s="380" t="s">
        <v>552</v>
      </c>
      <c r="F594" s="378"/>
    </row>
    <row r="595" spans="1:6">
      <c r="A595" s="374" t="s">
        <v>1668</v>
      </c>
      <c r="B595" s="375" t="s">
        <v>1669</v>
      </c>
      <c r="C595" s="376" t="s">
        <v>1667</v>
      </c>
      <c r="D595" s="379" t="s">
        <v>1662</v>
      </c>
      <c r="E595" s="380" t="s">
        <v>552</v>
      </c>
      <c r="F595" s="378"/>
    </row>
    <row r="596" spans="1:6">
      <c r="A596" s="374" t="s">
        <v>1670</v>
      </c>
      <c r="B596" s="375" t="s">
        <v>1671</v>
      </c>
      <c r="C596" s="376" t="s">
        <v>1667</v>
      </c>
      <c r="D596" s="379" t="s">
        <v>1662</v>
      </c>
      <c r="E596" s="380" t="s">
        <v>552</v>
      </c>
      <c r="F596" s="378"/>
    </row>
    <row r="597" spans="1:6">
      <c r="A597" s="374" t="s">
        <v>1672</v>
      </c>
      <c r="B597" s="375" t="s">
        <v>1673</v>
      </c>
      <c r="C597" s="376" t="s">
        <v>1667</v>
      </c>
      <c r="D597" s="379" t="s">
        <v>1662</v>
      </c>
      <c r="E597" s="380" t="s">
        <v>552</v>
      </c>
      <c r="F597" s="378"/>
    </row>
    <row r="598" spans="1:6">
      <c r="A598" s="374" t="s">
        <v>1674</v>
      </c>
      <c r="B598" s="375" t="s">
        <v>1675</v>
      </c>
      <c r="C598" s="376" t="s">
        <v>1667</v>
      </c>
      <c r="D598" s="379" t="s">
        <v>1662</v>
      </c>
      <c r="E598" s="380" t="s">
        <v>552</v>
      </c>
      <c r="F598" s="378"/>
    </row>
    <row r="599" spans="1:6">
      <c r="A599" s="374" t="s">
        <v>1676</v>
      </c>
      <c r="B599" s="375" t="s">
        <v>1677</v>
      </c>
      <c r="C599" s="376" t="s">
        <v>1667</v>
      </c>
      <c r="D599" s="379" t="s">
        <v>1662</v>
      </c>
      <c r="E599" s="380" t="s">
        <v>552</v>
      </c>
      <c r="F599" s="378"/>
    </row>
    <row r="600" spans="1:6">
      <c r="A600" s="374" t="s">
        <v>1678</v>
      </c>
      <c r="B600" s="375" t="s">
        <v>1679</v>
      </c>
      <c r="C600" s="376" t="s">
        <v>1667</v>
      </c>
      <c r="D600" s="379" t="s">
        <v>1662</v>
      </c>
      <c r="E600" s="380" t="s">
        <v>552</v>
      </c>
      <c r="F600" s="378"/>
    </row>
    <row r="601" spans="1:6">
      <c r="A601" s="374" t="s">
        <v>1680</v>
      </c>
      <c r="B601" s="375" t="s">
        <v>1681</v>
      </c>
      <c r="C601" s="376" t="s">
        <v>1509</v>
      </c>
      <c r="D601" s="379" t="s">
        <v>1510</v>
      </c>
      <c r="E601" s="380" t="s">
        <v>552</v>
      </c>
      <c r="F601" s="381"/>
    </row>
    <row r="602" spans="1:6">
      <c r="A602" s="374" t="s">
        <v>1682</v>
      </c>
      <c r="B602" s="375" t="s">
        <v>1683</v>
      </c>
      <c r="C602" s="376" t="s">
        <v>1509</v>
      </c>
      <c r="D602" s="379" t="s">
        <v>1510</v>
      </c>
      <c r="E602" s="380" t="s">
        <v>552</v>
      </c>
      <c r="F602" s="381"/>
    </row>
    <row r="603" spans="1:6">
      <c r="A603" s="374" t="s">
        <v>1684</v>
      </c>
      <c r="B603" s="375" t="s">
        <v>1685</v>
      </c>
      <c r="C603" s="376" t="s">
        <v>1509</v>
      </c>
      <c r="D603" s="379" t="s">
        <v>1510</v>
      </c>
      <c r="E603" s="380" t="s">
        <v>552</v>
      </c>
      <c r="F603" s="381"/>
    </row>
    <row r="604" spans="1:6">
      <c r="A604" s="374" t="s">
        <v>1686</v>
      </c>
      <c r="B604" s="375" t="s">
        <v>1687</v>
      </c>
      <c r="C604" s="376" t="s">
        <v>1509</v>
      </c>
      <c r="D604" s="379" t="s">
        <v>1510</v>
      </c>
      <c r="E604" s="380" t="s">
        <v>552</v>
      </c>
      <c r="F604" s="381"/>
    </row>
    <row r="605" spans="1:6">
      <c r="A605" s="374" t="s">
        <v>1688</v>
      </c>
      <c r="B605" s="375" t="s">
        <v>1689</v>
      </c>
      <c r="C605" s="376" t="s">
        <v>1509</v>
      </c>
      <c r="D605" s="379" t="s">
        <v>1510</v>
      </c>
      <c r="E605" s="380" t="s">
        <v>552</v>
      </c>
      <c r="F605" s="381"/>
    </row>
    <row r="606" spans="1:6">
      <c r="A606" s="374" t="s">
        <v>1690</v>
      </c>
      <c r="B606" s="375" t="s">
        <v>1691</v>
      </c>
      <c r="C606" s="376" t="s">
        <v>1509</v>
      </c>
      <c r="D606" s="379" t="s">
        <v>1510</v>
      </c>
      <c r="E606" s="380" t="s">
        <v>552</v>
      </c>
      <c r="F606" s="381"/>
    </row>
    <row r="607" spans="1:6">
      <c r="A607" s="374" t="s">
        <v>1692</v>
      </c>
      <c r="B607" s="375" t="s">
        <v>1693</v>
      </c>
      <c r="C607" s="376" t="s">
        <v>1509</v>
      </c>
      <c r="D607" s="379" t="s">
        <v>1510</v>
      </c>
      <c r="E607" s="380" t="s">
        <v>552</v>
      </c>
      <c r="F607" s="381"/>
    </row>
    <row r="608" spans="1:6">
      <c r="A608" s="374" t="s">
        <v>1694</v>
      </c>
      <c r="B608" s="375" t="s">
        <v>1695</v>
      </c>
      <c r="C608" s="376" t="s">
        <v>1509</v>
      </c>
      <c r="D608" s="379" t="s">
        <v>1510</v>
      </c>
      <c r="E608" s="380" t="s">
        <v>552</v>
      </c>
      <c r="F608" s="381"/>
    </row>
    <row r="609" spans="1:6">
      <c r="A609" s="374" t="s">
        <v>1696</v>
      </c>
      <c r="B609" s="375" t="s">
        <v>1697</v>
      </c>
      <c r="C609" s="376" t="s">
        <v>1509</v>
      </c>
      <c r="D609" s="379" t="s">
        <v>1510</v>
      </c>
      <c r="E609" s="380" t="s">
        <v>552</v>
      </c>
      <c r="F609" s="381"/>
    </row>
    <row r="610" spans="1:6">
      <c r="A610" s="374" t="s">
        <v>1698</v>
      </c>
      <c r="B610" s="375" t="s">
        <v>1699</v>
      </c>
      <c r="C610" s="376" t="s">
        <v>1509</v>
      </c>
      <c r="D610" s="379" t="s">
        <v>1510</v>
      </c>
      <c r="E610" s="380" t="s">
        <v>552</v>
      </c>
      <c r="F610" s="381"/>
    </row>
    <row r="611" spans="1:6">
      <c r="A611" s="374" t="s">
        <v>1700</v>
      </c>
      <c r="B611" s="375" t="s">
        <v>1701</v>
      </c>
      <c r="C611" s="376" t="s">
        <v>1702</v>
      </c>
      <c r="D611" s="379" t="s">
        <v>1703</v>
      </c>
      <c r="E611" s="380" t="s">
        <v>552</v>
      </c>
      <c r="F611" s="378"/>
    </row>
    <row r="612" spans="1:6">
      <c r="A612" s="374" t="s">
        <v>1704</v>
      </c>
      <c r="B612" s="375" t="s">
        <v>1705</v>
      </c>
      <c r="C612" s="376" t="s">
        <v>1702</v>
      </c>
      <c r="D612" s="379" t="s">
        <v>1703</v>
      </c>
      <c r="E612" s="380" t="s">
        <v>552</v>
      </c>
      <c r="F612" s="378"/>
    </row>
    <row r="613" spans="1:6">
      <c r="A613" s="374" t="s">
        <v>1706</v>
      </c>
      <c r="B613" s="375" t="s">
        <v>1707</v>
      </c>
      <c r="C613" s="376" t="s">
        <v>1702</v>
      </c>
      <c r="D613" s="379" t="s">
        <v>1703</v>
      </c>
      <c r="E613" s="380" t="s">
        <v>552</v>
      </c>
      <c r="F613" s="378"/>
    </row>
    <row r="614" spans="1:6">
      <c r="A614" s="374" t="s">
        <v>1708</v>
      </c>
      <c r="B614" s="375" t="s">
        <v>1709</v>
      </c>
      <c r="C614" s="376" t="s">
        <v>1702</v>
      </c>
      <c r="D614" s="379" t="s">
        <v>1703</v>
      </c>
      <c r="E614" s="380" t="s">
        <v>552</v>
      </c>
      <c r="F614" s="378"/>
    </row>
    <row r="615" spans="1:6">
      <c r="A615" s="374" t="s">
        <v>1710</v>
      </c>
      <c r="B615" s="375" t="s">
        <v>1711</v>
      </c>
      <c r="C615" s="376" t="s">
        <v>1702</v>
      </c>
      <c r="D615" s="379" t="s">
        <v>1703</v>
      </c>
      <c r="E615" s="380" t="s">
        <v>552</v>
      </c>
      <c r="F615" s="378"/>
    </row>
    <row r="616" spans="1:6">
      <c r="A616" s="374" t="s">
        <v>1712</v>
      </c>
      <c r="B616" s="375" t="s">
        <v>1713</v>
      </c>
      <c r="C616" s="376" t="s">
        <v>1702</v>
      </c>
      <c r="D616" s="379" t="s">
        <v>1703</v>
      </c>
      <c r="E616" s="380" t="s">
        <v>552</v>
      </c>
      <c r="F616" s="378"/>
    </row>
    <row r="617" spans="1:6">
      <c r="A617" s="374" t="s">
        <v>1714</v>
      </c>
      <c r="B617" s="375" t="s">
        <v>1715</v>
      </c>
      <c r="C617" s="376">
        <v>8116</v>
      </c>
      <c r="D617" s="379" t="s">
        <v>1716</v>
      </c>
      <c r="E617" s="380" t="s">
        <v>552</v>
      </c>
      <c r="F617" s="378"/>
    </row>
    <row r="618" spans="1:6">
      <c r="A618" s="374" t="s">
        <v>1717</v>
      </c>
      <c r="B618" s="375" t="s">
        <v>1718</v>
      </c>
      <c r="C618" s="376">
        <v>1211</v>
      </c>
      <c r="D618" s="379" t="s">
        <v>1719</v>
      </c>
      <c r="E618" s="380" t="s">
        <v>552</v>
      </c>
      <c r="F618" s="381"/>
    </row>
    <row r="619" spans="1:6">
      <c r="A619" s="374" t="s">
        <v>1720</v>
      </c>
      <c r="B619" s="375" t="s">
        <v>1721</v>
      </c>
      <c r="C619" s="376" t="s">
        <v>1545</v>
      </c>
      <c r="D619" s="379" t="s">
        <v>1540</v>
      </c>
      <c r="E619" s="380" t="s">
        <v>552</v>
      </c>
      <c r="F619" s="378"/>
    </row>
    <row r="620" spans="1:6">
      <c r="A620" s="374" t="s">
        <v>1722</v>
      </c>
      <c r="B620" s="375" t="s">
        <v>1723</v>
      </c>
      <c r="C620" s="376">
        <v>1211</v>
      </c>
      <c r="D620" s="379" t="s">
        <v>1719</v>
      </c>
      <c r="E620" s="380" t="s">
        <v>552</v>
      </c>
      <c r="F620" s="378"/>
    </row>
    <row r="621" spans="1:6">
      <c r="A621" s="374" t="s">
        <v>1724</v>
      </c>
      <c r="B621" s="375" t="s">
        <v>1725</v>
      </c>
      <c r="C621" s="376">
        <v>1553</v>
      </c>
      <c r="D621" s="379" t="s">
        <v>1632</v>
      </c>
      <c r="E621" s="380" t="s">
        <v>552</v>
      </c>
      <c r="F621" s="378"/>
    </row>
    <row r="622" spans="1:6">
      <c r="A622" s="374" t="s">
        <v>1726</v>
      </c>
      <c r="B622" s="375" t="s">
        <v>1727</v>
      </c>
      <c r="C622" s="376">
        <v>1553</v>
      </c>
      <c r="D622" s="379" t="s">
        <v>1632</v>
      </c>
      <c r="E622" s="380" t="s">
        <v>552</v>
      </c>
      <c r="F622" s="378"/>
    </row>
    <row r="623" spans="1:6">
      <c r="A623" s="374" t="s">
        <v>1728</v>
      </c>
      <c r="B623" s="375" t="s">
        <v>1729</v>
      </c>
      <c r="C623" s="376">
        <v>1553</v>
      </c>
      <c r="D623" s="379" t="s">
        <v>1632</v>
      </c>
      <c r="E623" s="380" t="s">
        <v>552</v>
      </c>
      <c r="F623" s="378"/>
    </row>
    <row r="624" spans="1:6">
      <c r="A624" s="374" t="s">
        <v>1730</v>
      </c>
      <c r="B624" s="375" t="s">
        <v>1731</v>
      </c>
      <c r="C624" s="376">
        <v>1511</v>
      </c>
      <c r="D624" s="379" t="s">
        <v>1621</v>
      </c>
      <c r="E624" s="380"/>
      <c r="F624" s="378"/>
    </row>
    <row r="625" spans="1:6">
      <c r="A625" s="374" t="s">
        <v>1730</v>
      </c>
      <c r="B625" s="375" t="s">
        <v>1731</v>
      </c>
      <c r="C625" s="376">
        <v>1551</v>
      </c>
      <c r="D625" s="379" t="s">
        <v>1732</v>
      </c>
      <c r="E625" s="380"/>
      <c r="F625" s="378"/>
    </row>
    <row r="626" spans="1:6">
      <c r="A626" s="374" t="s">
        <v>1730</v>
      </c>
      <c r="B626" s="375" t="s">
        <v>1731</v>
      </c>
      <c r="C626" s="376">
        <v>8116</v>
      </c>
      <c r="D626" s="379" t="s">
        <v>1716</v>
      </c>
      <c r="E626" s="380" t="s">
        <v>552</v>
      </c>
      <c r="F626" s="393"/>
    </row>
    <row r="627" spans="1:6">
      <c r="A627" s="374" t="s">
        <v>1733</v>
      </c>
      <c r="B627" s="375" t="s">
        <v>1734</v>
      </c>
      <c r="C627" s="376">
        <v>1511</v>
      </c>
      <c r="D627" s="379" t="s">
        <v>1621</v>
      </c>
      <c r="E627" s="380"/>
      <c r="F627" s="378"/>
    </row>
    <row r="628" spans="1:6">
      <c r="A628" s="374" t="s">
        <v>1733</v>
      </c>
      <c r="B628" s="375" t="s">
        <v>1734</v>
      </c>
      <c r="C628" s="376">
        <v>1551</v>
      </c>
      <c r="D628" s="379" t="s">
        <v>1732</v>
      </c>
      <c r="E628" s="380"/>
      <c r="F628" s="378"/>
    </row>
    <row r="629" spans="1:6">
      <c r="A629" s="374" t="s">
        <v>1733</v>
      </c>
      <c r="B629" s="375" t="s">
        <v>1734</v>
      </c>
      <c r="C629" s="376">
        <v>8111</v>
      </c>
      <c r="D629" s="379" t="s">
        <v>1211</v>
      </c>
      <c r="E629" s="380" t="s">
        <v>552</v>
      </c>
      <c r="F629" s="381"/>
    </row>
    <row r="630" spans="1:6">
      <c r="A630" s="374" t="s">
        <v>1735</v>
      </c>
      <c r="B630" s="375" t="s">
        <v>1736</v>
      </c>
      <c r="C630" s="376" t="s">
        <v>1476</v>
      </c>
      <c r="D630" s="379" t="s">
        <v>859</v>
      </c>
      <c r="E630" s="380" t="s">
        <v>552</v>
      </c>
      <c r="F630" s="378"/>
    </row>
    <row r="631" spans="1:6">
      <c r="A631" s="374" t="s">
        <v>1737</v>
      </c>
      <c r="B631" s="375" t="s">
        <v>1738</v>
      </c>
      <c r="C631" s="376">
        <v>1511</v>
      </c>
      <c r="D631" s="379" t="s">
        <v>1621</v>
      </c>
      <c r="E631" s="380" t="s">
        <v>552</v>
      </c>
      <c r="F631" s="378"/>
    </row>
    <row r="632" spans="1:6">
      <c r="A632" s="374" t="s">
        <v>1737</v>
      </c>
      <c r="B632" s="375" t="s">
        <v>1738</v>
      </c>
      <c r="C632" s="376">
        <v>1531</v>
      </c>
      <c r="D632" s="379" t="s">
        <v>1622</v>
      </c>
      <c r="E632" s="380"/>
      <c r="F632" s="378"/>
    </row>
    <row r="633" spans="1:6">
      <c r="A633" s="374" t="s">
        <v>1737</v>
      </c>
      <c r="B633" s="375" t="s">
        <v>1738</v>
      </c>
      <c r="C633" s="376">
        <v>1541</v>
      </c>
      <c r="D633" s="379" t="s">
        <v>1625</v>
      </c>
      <c r="E633" s="380"/>
      <c r="F633" s="378"/>
    </row>
    <row r="634" spans="1:6">
      <c r="A634" s="374" t="s">
        <v>1739</v>
      </c>
      <c r="B634" s="375" t="s">
        <v>1740</v>
      </c>
      <c r="C634" s="376">
        <v>1511</v>
      </c>
      <c r="D634" s="379" t="s">
        <v>1621</v>
      </c>
      <c r="E634" s="380" t="s">
        <v>552</v>
      </c>
      <c r="F634" s="378"/>
    </row>
    <row r="635" spans="1:6">
      <c r="A635" s="374" t="s">
        <v>1739</v>
      </c>
      <c r="B635" s="375" t="s">
        <v>1740</v>
      </c>
      <c r="C635" s="376">
        <v>1531</v>
      </c>
      <c r="D635" s="379" t="s">
        <v>1622</v>
      </c>
      <c r="E635" s="380"/>
      <c r="F635" s="378"/>
    </row>
    <row r="636" spans="1:6">
      <c r="A636" s="374" t="s">
        <v>1739</v>
      </c>
      <c r="B636" s="375" t="s">
        <v>1740</v>
      </c>
      <c r="C636" s="376">
        <v>1541</v>
      </c>
      <c r="D636" s="379" t="s">
        <v>1625</v>
      </c>
      <c r="E636" s="380"/>
      <c r="F636" s="378"/>
    </row>
    <row r="637" spans="1:6">
      <c r="A637" s="374" t="s">
        <v>1741</v>
      </c>
      <c r="B637" s="375" t="s">
        <v>1742</v>
      </c>
      <c r="C637" s="376">
        <v>1511</v>
      </c>
      <c r="D637" s="379" t="s">
        <v>1621</v>
      </c>
      <c r="E637" s="380"/>
      <c r="F637" s="378"/>
    </row>
    <row r="638" spans="1:6">
      <c r="A638" s="374" t="s">
        <v>1741</v>
      </c>
      <c r="B638" s="375" t="s">
        <v>1742</v>
      </c>
      <c r="C638" s="376">
        <v>1531</v>
      </c>
      <c r="D638" s="379" t="s">
        <v>1622</v>
      </c>
      <c r="E638" s="380"/>
      <c r="F638" s="378"/>
    </row>
    <row r="639" spans="1:6">
      <c r="A639" s="374" t="s">
        <v>1741</v>
      </c>
      <c r="B639" s="375" t="s">
        <v>1742</v>
      </c>
      <c r="C639" s="376">
        <v>1541</v>
      </c>
      <c r="D639" s="379" t="s">
        <v>1625</v>
      </c>
      <c r="E639" s="380"/>
      <c r="F639" s="378"/>
    </row>
    <row r="640" spans="1:6">
      <c r="A640" s="374" t="s">
        <v>1741</v>
      </c>
      <c r="B640" s="375" t="s">
        <v>1742</v>
      </c>
      <c r="C640" s="376">
        <v>1582</v>
      </c>
      <c r="D640" s="379" t="s">
        <v>834</v>
      </c>
      <c r="E640" s="380" t="s">
        <v>552</v>
      </c>
      <c r="F640" s="378"/>
    </row>
    <row r="641" spans="1:6">
      <c r="A641" s="374" t="s">
        <v>1743</v>
      </c>
      <c r="B641" s="375" t="s">
        <v>1744</v>
      </c>
      <c r="C641" s="376">
        <v>1511</v>
      </c>
      <c r="D641" s="379" t="s">
        <v>1621</v>
      </c>
      <c r="E641" s="380" t="s">
        <v>552</v>
      </c>
      <c r="F641" s="381"/>
    </row>
    <row r="642" spans="1:6">
      <c r="A642" s="374" t="s">
        <v>1745</v>
      </c>
      <c r="B642" s="375" t="s">
        <v>1746</v>
      </c>
      <c r="C642" s="376">
        <v>1511</v>
      </c>
      <c r="D642" s="379" t="s">
        <v>1621</v>
      </c>
      <c r="E642" s="380" t="s">
        <v>552</v>
      </c>
      <c r="F642" s="381"/>
    </row>
    <row r="643" spans="1:6">
      <c r="A643" s="374" t="s">
        <v>1747</v>
      </c>
      <c r="B643" s="375" t="s">
        <v>1748</v>
      </c>
      <c r="C643" s="376">
        <v>1511</v>
      </c>
      <c r="D643" s="379" t="s">
        <v>1621</v>
      </c>
      <c r="E643" s="380" t="s">
        <v>552</v>
      </c>
      <c r="F643" s="381"/>
    </row>
    <row r="644" spans="1:6">
      <c r="A644" s="374" t="s">
        <v>1749</v>
      </c>
      <c r="B644" s="375" t="s">
        <v>1750</v>
      </c>
      <c r="C644" s="376" t="s">
        <v>1545</v>
      </c>
      <c r="D644" s="379" t="s">
        <v>1540</v>
      </c>
      <c r="E644" s="380"/>
      <c r="F644" s="378"/>
    </row>
    <row r="645" spans="1:6">
      <c r="A645" s="374" t="s">
        <v>1749</v>
      </c>
      <c r="B645" s="375" t="s">
        <v>1750</v>
      </c>
      <c r="C645" s="376">
        <v>1551</v>
      </c>
      <c r="D645" s="379" t="s">
        <v>1732</v>
      </c>
      <c r="E645" s="380" t="s">
        <v>552</v>
      </c>
      <c r="F645" s="378"/>
    </row>
    <row r="646" spans="1:6">
      <c r="A646" s="374" t="s">
        <v>1751</v>
      </c>
      <c r="B646" s="375" t="s">
        <v>1752</v>
      </c>
      <c r="C646" s="376">
        <v>1551</v>
      </c>
      <c r="D646" s="379" t="s">
        <v>1732</v>
      </c>
      <c r="E646" s="380" t="s">
        <v>552</v>
      </c>
      <c r="F646" s="378"/>
    </row>
    <row r="647" spans="1:6">
      <c r="A647" s="374" t="s">
        <v>1753</v>
      </c>
      <c r="B647" s="375" t="s">
        <v>1754</v>
      </c>
      <c r="C647" s="376">
        <v>1521</v>
      </c>
      <c r="D647" s="379" t="s">
        <v>1755</v>
      </c>
      <c r="E647" s="380"/>
      <c r="F647" s="378"/>
    </row>
    <row r="648" spans="1:6">
      <c r="A648" s="374" t="s">
        <v>1753</v>
      </c>
      <c r="B648" s="375" t="s">
        <v>1754</v>
      </c>
      <c r="C648" s="376">
        <v>1551</v>
      </c>
      <c r="D648" s="379" t="s">
        <v>1732</v>
      </c>
      <c r="E648" s="380" t="s">
        <v>552</v>
      </c>
      <c r="F648" s="378"/>
    </row>
    <row r="649" spans="1:6">
      <c r="A649" s="374" t="s">
        <v>1756</v>
      </c>
      <c r="B649" s="375" t="s">
        <v>1757</v>
      </c>
      <c r="C649" s="376">
        <v>4164</v>
      </c>
      <c r="D649" s="379" t="s">
        <v>1130</v>
      </c>
      <c r="E649" s="380" t="s">
        <v>552</v>
      </c>
      <c r="F649" s="381"/>
    </row>
    <row r="650" spans="1:6">
      <c r="A650" s="374" t="s">
        <v>1758</v>
      </c>
      <c r="B650" s="375" t="s">
        <v>1759</v>
      </c>
      <c r="C650" s="376" t="s">
        <v>1760</v>
      </c>
      <c r="D650" s="379" t="s">
        <v>1761</v>
      </c>
      <c r="E650" s="380"/>
      <c r="F650" s="381"/>
    </row>
    <row r="651" spans="1:6">
      <c r="A651" s="374" t="s">
        <v>1758</v>
      </c>
      <c r="B651" s="375" t="s">
        <v>1759</v>
      </c>
      <c r="C651" s="376" t="s">
        <v>1511</v>
      </c>
      <c r="D651" s="379" t="s">
        <v>1512</v>
      </c>
      <c r="E651" s="380" t="s">
        <v>552</v>
      </c>
      <c r="F651" s="381"/>
    </row>
    <row r="652" spans="1:6">
      <c r="A652" s="374" t="s">
        <v>1762</v>
      </c>
      <c r="B652" s="375" t="s">
        <v>1763</v>
      </c>
      <c r="C652" s="376">
        <v>1511</v>
      </c>
      <c r="D652" s="379" t="s">
        <v>1621</v>
      </c>
      <c r="E652" s="380" t="s">
        <v>552</v>
      </c>
      <c r="F652" s="378"/>
    </row>
    <row r="653" spans="1:6">
      <c r="A653" s="374" t="s">
        <v>1762</v>
      </c>
      <c r="B653" s="375" t="s">
        <v>1763</v>
      </c>
      <c r="C653" s="376">
        <v>1512</v>
      </c>
      <c r="D653" s="379" t="s">
        <v>1764</v>
      </c>
      <c r="E653" s="380"/>
      <c r="F653" s="378"/>
    </row>
    <row r="654" spans="1:6">
      <c r="A654" s="374" t="s">
        <v>1765</v>
      </c>
      <c r="B654" s="375" t="s">
        <v>1766</v>
      </c>
      <c r="C654" s="376">
        <v>1511</v>
      </c>
      <c r="D654" s="379" t="s">
        <v>1621</v>
      </c>
      <c r="E654" s="380" t="s">
        <v>552</v>
      </c>
      <c r="F654" s="378"/>
    </row>
    <row r="655" spans="1:6">
      <c r="A655" s="374" t="s">
        <v>1765</v>
      </c>
      <c r="B655" s="375" t="s">
        <v>1766</v>
      </c>
      <c r="C655" s="376">
        <v>1512</v>
      </c>
      <c r="D655" s="379" t="s">
        <v>1764</v>
      </c>
      <c r="E655" s="380"/>
      <c r="F655" s="378"/>
    </row>
    <row r="656" spans="1:6">
      <c r="A656" s="374" t="s">
        <v>1767</v>
      </c>
      <c r="B656" s="375" t="s">
        <v>1768</v>
      </c>
      <c r="C656" s="376" t="s">
        <v>640</v>
      </c>
      <c r="D656" s="379" t="s">
        <v>641</v>
      </c>
      <c r="E656" s="380" t="s">
        <v>552</v>
      </c>
      <c r="F656" s="378"/>
    </row>
    <row r="657" spans="1:6">
      <c r="A657" s="374" t="s">
        <v>1767</v>
      </c>
      <c r="B657" s="375" t="s">
        <v>1768</v>
      </c>
      <c r="C657" s="376">
        <v>1511</v>
      </c>
      <c r="D657" s="379" t="s">
        <v>1621</v>
      </c>
      <c r="E657" s="380"/>
      <c r="F657" s="378"/>
    </row>
    <row r="658" spans="1:6">
      <c r="A658" s="374" t="s">
        <v>1767</v>
      </c>
      <c r="B658" s="375" t="s">
        <v>1768</v>
      </c>
      <c r="C658" s="376">
        <v>1512</v>
      </c>
      <c r="D658" s="379" t="s">
        <v>1764</v>
      </c>
      <c r="E658" s="380"/>
      <c r="F658" s="378"/>
    </row>
    <row r="659" spans="1:6">
      <c r="A659" s="374" t="s">
        <v>1769</v>
      </c>
      <c r="B659" s="375" t="s">
        <v>1770</v>
      </c>
      <c r="C659" s="376" t="s">
        <v>575</v>
      </c>
      <c r="D659" s="379" t="s">
        <v>576</v>
      </c>
      <c r="E659" s="380"/>
      <c r="F659" s="381"/>
    </row>
    <row r="660" spans="1:6">
      <c r="A660" s="374" t="s">
        <v>1769</v>
      </c>
      <c r="B660" s="375" t="s">
        <v>1770</v>
      </c>
      <c r="C660" s="376" t="s">
        <v>555</v>
      </c>
      <c r="D660" s="379" t="s">
        <v>556</v>
      </c>
      <c r="E660" s="380" t="s">
        <v>552</v>
      </c>
      <c r="F660" s="378"/>
    </row>
    <row r="661" spans="1:6">
      <c r="A661" s="374" t="s">
        <v>1769</v>
      </c>
      <c r="B661" s="375" t="s">
        <v>1770</v>
      </c>
      <c r="C661" s="376">
        <v>6121</v>
      </c>
      <c r="D661" s="379" t="s">
        <v>1266</v>
      </c>
      <c r="E661" s="380"/>
      <c r="F661" s="378"/>
    </row>
    <row r="662" spans="1:6">
      <c r="A662" s="374" t="s">
        <v>1771</v>
      </c>
      <c r="B662" s="375" t="s">
        <v>1772</v>
      </c>
      <c r="C662" s="376">
        <v>1511</v>
      </c>
      <c r="D662" s="379" t="s">
        <v>1621</v>
      </c>
      <c r="E662" s="380" t="s">
        <v>552</v>
      </c>
      <c r="F662" s="378"/>
    </row>
    <row r="663" spans="1:6">
      <c r="A663" s="374" t="s">
        <v>1771</v>
      </c>
      <c r="B663" s="375" t="s">
        <v>1772</v>
      </c>
      <c r="C663" s="376">
        <v>1512</v>
      </c>
      <c r="D663" s="379" t="s">
        <v>1764</v>
      </c>
      <c r="E663" s="380"/>
      <c r="F663" s="378"/>
    </row>
    <row r="664" spans="1:6">
      <c r="A664" s="374" t="s">
        <v>1773</v>
      </c>
      <c r="B664" s="375" t="s">
        <v>1774</v>
      </c>
      <c r="C664" s="376">
        <v>1511</v>
      </c>
      <c r="D664" s="379" t="s">
        <v>1621</v>
      </c>
      <c r="E664" s="380" t="s">
        <v>552</v>
      </c>
      <c r="F664" s="378"/>
    </row>
    <row r="665" spans="1:6">
      <c r="A665" s="374" t="s">
        <v>1773</v>
      </c>
      <c r="B665" s="375" t="s">
        <v>1774</v>
      </c>
      <c r="C665" s="376">
        <v>1512</v>
      </c>
      <c r="D665" s="379" t="s">
        <v>1764</v>
      </c>
      <c r="E665" s="380"/>
      <c r="F665" s="378"/>
    </row>
    <row r="666" spans="1:6">
      <c r="A666" s="374" t="s">
        <v>1775</v>
      </c>
      <c r="B666" s="375" t="s">
        <v>1776</v>
      </c>
      <c r="C666" s="376">
        <v>1511</v>
      </c>
      <c r="D666" s="379" t="s">
        <v>1621</v>
      </c>
      <c r="E666" s="380" t="s">
        <v>552</v>
      </c>
      <c r="F666" s="378"/>
    </row>
    <row r="667" spans="1:6">
      <c r="A667" s="374" t="s">
        <v>1775</v>
      </c>
      <c r="B667" s="375" t="s">
        <v>1776</v>
      </c>
      <c r="C667" s="376">
        <v>1512</v>
      </c>
      <c r="D667" s="379" t="s">
        <v>1764</v>
      </c>
      <c r="E667" s="380"/>
      <c r="F667" s="378"/>
    </row>
    <row r="668" spans="1:6">
      <c r="A668" s="374" t="s">
        <v>1777</v>
      </c>
      <c r="B668" s="375" t="s">
        <v>1778</v>
      </c>
      <c r="C668" s="376">
        <v>1511</v>
      </c>
      <c r="D668" s="379" t="s">
        <v>1621</v>
      </c>
      <c r="E668" s="380" t="s">
        <v>552</v>
      </c>
      <c r="F668" s="378"/>
    </row>
    <row r="669" spans="1:6">
      <c r="A669" s="374" t="s">
        <v>1777</v>
      </c>
      <c r="B669" s="375" t="s">
        <v>1778</v>
      </c>
      <c r="C669" s="376">
        <v>1512</v>
      </c>
      <c r="D669" s="379" t="s">
        <v>1764</v>
      </c>
      <c r="E669" s="380"/>
      <c r="F669" s="378"/>
    </row>
    <row r="670" spans="1:6">
      <c r="A670" s="374" t="s">
        <v>1779</v>
      </c>
      <c r="B670" s="375" t="s">
        <v>1780</v>
      </c>
      <c r="C670" s="376">
        <v>8132</v>
      </c>
      <c r="D670" s="379" t="s">
        <v>1781</v>
      </c>
      <c r="E670" s="380" t="s">
        <v>552</v>
      </c>
      <c r="F670" s="378"/>
    </row>
    <row r="671" spans="1:6">
      <c r="A671" s="374" t="s">
        <v>1782</v>
      </c>
      <c r="B671" s="375" t="s">
        <v>1783</v>
      </c>
      <c r="C671" s="376">
        <v>8132</v>
      </c>
      <c r="D671" s="379" t="s">
        <v>1781</v>
      </c>
      <c r="E671" s="380" t="s">
        <v>552</v>
      </c>
      <c r="F671" s="378"/>
    </row>
    <row r="672" spans="1:6">
      <c r="A672" s="374" t="s">
        <v>1784</v>
      </c>
      <c r="B672" s="375" t="s">
        <v>1785</v>
      </c>
      <c r="C672" s="376">
        <v>8132</v>
      </c>
      <c r="D672" s="379" t="s">
        <v>1781</v>
      </c>
      <c r="E672" s="380" t="s">
        <v>552</v>
      </c>
      <c r="F672" s="378"/>
    </row>
    <row r="673" spans="1:6">
      <c r="A673" s="374" t="s">
        <v>1786</v>
      </c>
      <c r="B673" s="375" t="s">
        <v>1787</v>
      </c>
      <c r="C673" s="376">
        <v>8132</v>
      </c>
      <c r="D673" s="379" t="s">
        <v>1781</v>
      </c>
      <c r="E673" s="380" t="s">
        <v>552</v>
      </c>
      <c r="F673" s="378"/>
    </row>
    <row r="674" spans="1:6">
      <c r="A674" s="374" t="s">
        <v>1788</v>
      </c>
      <c r="B674" s="375" t="s">
        <v>1789</v>
      </c>
      <c r="C674" s="376">
        <v>1513</v>
      </c>
      <c r="D674" s="379" t="s">
        <v>1790</v>
      </c>
      <c r="E674" s="380"/>
      <c r="F674" s="378"/>
    </row>
    <row r="675" spans="1:6">
      <c r="A675" s="374" t="s">
        <v>1788</v>
      </c>
      <c r="B675" s="375" t="s">
        <v>1789</v>
      </c>
      <c r="C675" s="376">
        <v>8132</v>
      </c>
      <c r="D675" s="379" t="s">
        <v>1781</v>
      </c>
      <c r="E675" s="380" t="s">
        <v>552</v>
      </c>
      <c r="F675" s="378"/>
    </row>
    <row r="676" spans="1:6">
      <c r="A676" s="374" t="s">
        <v>1791</v>
      </c>
      <c r="B676" s="375" t="s">
        <v>1792</v>
      </c>
      <c r="C676" s="376">
        <v>8132</v>
      </c>
      <c r="D676" s="379" t="s">
        <v>1781</v>
      </c>
      <c r="E676" s="380" t="s">
        <v>552</v>
      </c>
      <c r="F676" s="378"/>
    </row>
    <row r="677" spans="1:6">
      <c r="A677" s="374" t="s">
        <v>1793</v>
      </c>
      <c r="B677" s="375" t="s">
        <v>1794</v>
      </c>
      <c r="C677" s="376">
        <v>8132</v>
      </c>
      <c r="D677" s="379" t="s">
        <v>1781</v>
      </c>
      <c r="E677" s="380" t="s">
        <v>552</v>
      </c>
      <c r="F677" s="378"/>
    </row>
    <row r="678" spans="1:6">
      <c r="A678" s="374" t="s">
        <v>1795</v>
      </c>
      <c r="B678" s="375" t="s">
        <v>1796</v>
      </c>
      <c r="C678" s="376">
        <v>8132</v>
      </c>
      <c r="D678" s="379" t="s">
        <v>1781</v>
      </c>
      <c r="E678" s="380" t="s">
        <v>552</v>
      </c>
      <c r="F678" s="378"/>
    </row>
    <row r="679" spans="1:6">
      <c r="A679" s="374" t="s">
        <v>1797</v>
      </c>
      <c r="B679" s="375" t="s">
        <v>1798</v>
      </c>
      <c r="C679" s="376">
        <v>8132</v>
      </c>
      <c r="D679" s="379" t="s">
        <v>1781</v>
      </c>
      <c r="E679" s="380" t="s">
        <v>552</v>
      </c>
      <c r="F679" s="378"/>
    </row>
    <row r="680" spans="1:6">
      <c r="A680" s="374" t="s">
        <v>1799</v>
      </c>
      <c r="B680" s="375" t="s">
        <v>1800</v>
      </c>
      <c r="C680" s="376">
        <v>8132</v>
      </c>
      <c r="D680" s="379" t="s">
        <v>1781</v>
      </c>
      <c r="E680" s="380" t="s">
        <v>552</v>
      </c>
      <c r="F680" s="378"/>
    </row>
    <row r="681" spans="1:6">
      <c r="A681" s="374" t="s">
        <v>1801</v>
      </c>
      <c r="B681" s="375" t="s">
        <v>1802</v>
      </c>
      <c r="C681" s="376" t="s">
        <v>1803</v>
      </c>
      <c r="D681" s="379" t="s">
        <v>1804</v>
      </c>
      <c r="E681" s="380" t="s">
        <v>552</v>
      </c>
      <c r="F681" s="378"/>
    </row>
    <row r="682" spans="1:6">
      <c r="A682" s="374" t="s">
        <v>1805</v>
      </c>
      <c r="B682" s="375" t="s">
        <v>1806</v>
      </c>
      <c r="C682" s="376">
        <v>1331</v>
      </c>
      <c r="D682" s="386" t="s">
        <v>1807</v>
      </c>
      <c r="E682" s="380" t="s">
        <v>552</v>
      </c>
      <c r="F682" s="378"/>
    </row>
    <row r="683" spans="1:6">
      <c r="A683" s="374" t="s">
        <v>1805</v>
      </c>
      <c r="B683" s="375" t="s">
        <v>1806</v>
      </c>
      <c r="C683" s="376">
        <v>1511</v>
      </c>
      <c r="D683" s="379" t="s">
        <v>1621</v>
      </c>
      <c r="E683" s="380"/>
      <c r="F683" s="378"/>
    </row>
    <row r="684" spans="1:6">
      <c r="A684" s="374" t="s">
        <v>1805</v>
      </c>
      <c r="B684" s="375" t="s">
        <v>1806</v>
      </c>
      <c r="C684" s="376">
        <v>1512</v>
      </c>
      <c r="D684" s="379" t="s">
        <v>1764</v>
      </c>
      <c r="E684" s="380"/>
      <c r="F684" s="378"/>
    </row>
    <row r="685" spans="1:6">
      <c r="A685" s="374" t="s">
        <v>1808</v>
      </c>
      <c r="B685" s="375" t="s">
        <v>1809</v>
      </c>
      <c r="C685" s="376">
        <v>1532</v>
      </c>
      <c r="D685" s="379" t="s">
        <v>1810</v>
      </c>
      <c r="E685" s="380" t="s">
        <v>552</v>
      </c>
      <c r="F685" s="378"/>
    </row>
    <row r="686" spans="1:6">
      <c r="A686" s="374" t="s">
        <v>1811</v>
      </c>
      <c r="B686" s="375" t="s">
        <v>1812</v>
      </c>
      <c r="C686" s="376">
        <v>1331</v>
      </c>
      <c r="D686" s="386" t="s">
        <v>1807</v>
      </c>
      <c r="E686" s="380"/>
      <c r="F686" s="378"/>
    </row>
    <row r="687" spans="1:6">
      <c r="A687" s="374" t="s">
        <v>1811</v>
      </c>
      <c r="B687" s="375" t="s">
        <v>1812</v>
      </c>
      <c r="C687" s="376">
        <v>1511</v>
      </c>
      <c r="D687" s="379" t="s">
        <v>1621</v>
      </c>
      <c r="E687" s="380"/>
      <c r="F687" s="378"/>
    </row>
    <row r="688" spans="1:6">
      <c r="A688" s="374" t="s">
        <v>1811</v>
      </c>
      <c r="B688" s="375" t="s">
        <v>1812</v>
      </c>
      <c r="C688" s="376">
        <v>1512</v>
      </c>
      <c r="D688" s="379" t="s">
        <v>1764</v>
      </c>
      <c r="E688" s="380"/>
      <c r="F688" s="378"/>
    </row>
    <row r="689" spans="1:6">
      <c r="A689" s="374" t="s">
        <v>1811</v>
      </c>
      <c r="B689" s="375" t="s">
        <v>1812</v>
      </c>
      <c r="C689" s="376">
        <v>1532</v>
      </c>
      <c r="D689" s="379" t="s">
        <v>1810</v>
      </c>
      <c r="E689" s="380" t="s">
        <v>552</v>
      </c>
      <c r="F689" s="378"/>
    </row>
    <row r="690" spans="1:6">
      <c r="A690" s="374" t="s">
        <v>1813</v>
      </c>
      <c r="B690" s="375" t="s">
        <v>1814</v>
      </c>
      <c r="C690" s="376" t="s">
        <v>646</v>
      </c>
      <c r="D690" s="379" t="s">
        <v>647</v>
      </c>
      <c r="E690" s="380" t="s">
        <v>552</v>
      </c>
      <c r="F690" s="378"/>
    </row>
    <row r="691" spans="1:6">
      <c r="A691" s="374" t="s">
        <v>1813</v>
      </c>
      <c r="B691" s="375" t="s">
        <v>1814</v>
      </c>
      <c r="C691" s="376">
        <v>1511</v>
      </c>
      <c r="D691" s="379" t="s">
        <v>1621</v>
      </c>
      <c r="E691" s="380"/>
      <c r="F691" s="378"/>
    </row>
    <row r="692" spans="1:6">
      <c r="A692" s="374" t="s">
        <v>1813</v>
      </c>
      <c r="B692" s="375" t="s">
        <v>1814</v>
      </c>
      <c r="C692" s="376">
        <v>1512</v>
      </c>
      <c r="D692" s="379" t="s">
        <v>1764</v>
      </c>
      <c r="E692" s="380"/>
      <c r="F692" s="378"/>
    </row>
    <row r="693" spans="1:6">
      <c r="A693" s="374" t="s">
        <v>1815</v>
      </c>
      <c r="B693" s="375" t="s">
        <v>1816</v>
      </c>
      <c r="C693" s="376" t="s">
        <v>640</v>
      </c>
      <c r="D693" s="379" t="s">
        <v>641</v>
      </c>
      <c r="E693" s="380" t="s">
        <v>552</v>
      </c>
      <c r="F693" s="378"/>
    </row>
    <row r="694" spans="1:6">
      <c r="A694" s="374" t="s">
        <v>1815</v>
      </c>
      <c r="B694" s="375" t="s">
        <v>1816</v>
      </c>
      <c r="C694" s="376">
        <v>1511</v>
      </c>
      <c r="D694" s="379" t="s">
        <v>1621</v>
      </c>
      <c r="E694" s="380"/>
      <c r="F694" s="378"/>
    </row>
    <row r="695" spans="1:6">
      <c r="A695" s="374" t="s">
        <v>1815</v>
      </c>
      <c r="B695" s="375" t="s">
        <v>1816</v>
      </c>
      <c r="C695" s="376">
        <v>1512</v>
      </c>
      <c r="D695" s="379" t="s">
        <v>1764</v>
      </c>
      <c r="E695" s="380"/>
      <c r="F695" s="378"/>
    </row>
    <row r="696" spans="1:6">
      <c r="A696" s="374" t="s">
        <v>1817</v>
      </c>
      <c r="B696" s="375" t="s">
        <v>1818</v>
      </c>
      <c r="C696" s="376" t="s">
        <v>646</v>
      </c>
      <c r="D696" s="379" t="s">
        <v>647</v>
      </c>
      <c r="E696" s="380" t="s">
        <v>552</v>
      </c>
      <c r="F696" s="378"/>
    </row>
    <row r="697" spans="1:6">
      <c r="A697" s="374" t="s">
        <v>1817</v>
      </c>
      <c r="B697" s="375" t="s">
        <v>1818</v>
      </c>
      <c r="C697" s="376">
        <v>1511</v>
      </c>
      <c r="D697" s="379" t="s">
        <v>1621</v>
      </c>
      <c r="E697" s="380"/>
      <c r="F697" s="378"/>
    </row>
    <row r="698" spans="1:6">
      <c r="A698" s="374" t="s">
        <v>1817</v>
      </c>
      <c r="B698" s="375" t="s">
        <v>1818</v>
      </c>
      <c r="C698" s="376">
        <v>1512</v>
      </c>
      <c r="D698" s="379" t="s">
        <v>1764</v>
      </c>
      <c r="E698" s="380"/>
      <c r="F698" s="378"/>
    </row>
    <row r="699" spans="1:6">
      <c r="A699" s="374" t="s">
        <v>1819</v>
      </c>
      <c r="B699" s="375" t="s">
        <v>1820</v>
      </c>
      <c r="C699" s="376" t="s">
        <v>646</v>
      </c>
      <c r="D699" s="379" t="s">
        <v>647</v>
      </c>
      <c r="E699" s="380" t="s">
        <v>552</v>
      </c>
      <c r="F699" s="378"/>
    </row>
    <row r="700" spans="1:6">
      <c r="A700" s="374" t="s">
        <v>1819</v>
      </c>
      <c r="B700" s="375" t="s">
        <v>1820</v>
      </c>
      <c r="C700" s="376">
        <v>1511</v>
      </c>
      <c r="D700" s="379" t="s">
        <v>1621</v>
      </c>
      <c r="E700" s="380"/>
      <c r="F700" s="378"/>
    </row>
    <row r="701" spans="1:6">
      <c r="A701" s="374" t="s">
        <v>1819</v>
      </c>
      <c r="B701" s="375" t="s">
        <v>1820</v>
      </c>
      <c r="C701" s="376">
        <v>1512</v>
      </c>
      <c r="D701" s="379" t="s">
        <v>1764</v>
      </c>
      <c r="E701" s="380"/>
      <c r="F701" s="378"/>
    </row>
    <row r="702" spans="1:6">
      <c r="A702" s="374" t="s">
        <v>1821</v>
      </c>
      <c r="B702" s="375" t="s">
        <v>1822</v>
      </c>
      <c r="C702" s="376">
        <v>1511</v>
      </c>
      <c r="D702" s="379" t="s">
        <v>1621</v>
      </c>
      <c r="E702" s="380" t="s">
        <v>552</v>
      </c>
      <c r="F702" s="378"/>
    </row>
    <row r="703" spans="1:6">
      <c r="A703" s="374" t="s">
        <v>1821</v>
      </c>
      <c r="B703" s="375" t="s">
        <v>1822</v>
      </c>
      <c r="C703" s="376">
        <v>1512</v>
      </c>
      <c r="D703" s="379" t="s">
        <v>1764</v>
      </c>
      <c r="E703" s="380"/>
      <c r="F703" s="378"/>
    </row>
    <row r="704" spans="1:6">
      <c r="A704" s="374" t="s">
        <v>1823</v>
      </c>
      <c r="B704" s="375" t="s">
        <v>1824</v>
      </c>
      <c r="C704" s="376" t="s">
        <v>646</v>
      </c>
      <c r="D704" s="379" t="s">
        <v>647</v>
      </c>
      <c r="E704" s="380" t="s">
        <v>552</v>
      </c>
      <c r="F704" s="378"/>
    </row>
    <row r="705" spans="1:6">
      <c r="A705" s="374" t="s">
        <v>1823</v>
      </c>
      <c r="B705" s="375" t="s">
        <v>1824</v>
      </c>
      <c r="C705" s="376">
        <v>1511</v>
      </c>
      <c r="D705" s="379" t="s">
        <v>1621</v>
      </c>
      <c r="E705" s="380"/>
      <c r="F705" s="378"/>
    </row>
    <row r="706" spans="1:6">
      <c r="A706" s="374" t="s">
        <v>1823</v>
      </c>
      <c r="B706" s="375" t="s">
        <v>1824</v>
      </c>
      <c r="C706" s="376">
        <v>1512</v>
      </c>
      <c r="D706" s="379" t="s">
        <v>1764</v>
      </c>
      <c r="E706" s="380"/>
      <c r="F706" s="378"/>
    </row>
    <row r="707" spans="1:6">
      <c r="A707" s="374" t="s">
        <v>1825</v>
      </c>
      <c r="B707" s="375" t="s">
        <v>1826</v>
      </c>
      <c r="C707" s="376" t="s">
        <v>646</v>
      </c>
      <c r="D707" s="379" t="s">
        <v>647</v>
      </c>
      <c r="E707" s="380" t="s">
        <v>552</v>
      </c>
      <c r="F707" s="378"/>
    </row>
    <row r="708" spans="1:6">
      <c r="A708" s="374" t="s">
        <v>1825</v>
      </c>
      <c r="B708" s="375" t="s">
        <v>1826</v>
      </c>
      <c r="C708" s="376">
        <v>1511</v>
      </c>
      <c r="D708" s="379" t="s">
        <v>1621</v>
      </c>
      <c r="E708" s="380"/>
      <c r="F708" s="378"/>
    </row>
    <row r="709" spans="1:6">
      <c r="A709" s="374" t="s">
        <v>1825</v>
      </c>
      <c r="B709" s="375" t="s">
        <v>1826</v>
      </c>
      <c r="C709" s="376">
        <v>1512</v>
      </c>
      <c r="D709" s="379" t="s">
        <v>1764</v>
      </c>
      <c r="E709" s="380"/>
      <c r="F709" s="378"/>
    </row>
    <row r="710" spans="1:6">
      <c r="A710" s="374" t="s">
        <v>1827</v>
      </c>
      <c r="B710" s="375" t="s">
        <v>1828</v>
      </c>
      <c r="C710" s="376" t="s">
        <v>646</v>
      </c>
      <c r="D710" s="379" t="s">
        <v>647</v>
      </c>
      <c r="E710" s="380" t="s">
        <v>552</v>
      </c>
      <c r="F710" s="378"/>
    </row>
    <row r="711" spans="1:6">
      <c r="A711" s="374" t="s">
        <v>1827</v>
      </c>
      <c r="B711" s="375" t="s">
        <v>1828</v>
      </c>
      <c r="C711" s="376">
        <v>1511</v>
      </c>
      <c r="D711" s="379" t="s">
        <v>1621</v>
      </c>
      <c r="E711" s="380"/>
      <c r="F711" s="378"/>
    </row>
    <row r="712" spans="1:6">
      <c r="A712" s="374" t="s">
        <v>1827</v>
      </c>
      <c r="B712" s="375" t="s">
        <v>1828</v>
      </c>
      <c r="C712" s="376">
        <v>1512</v>
      </c>
      <c r="D712" s="379" t="s">
        <v>1764</v>
      </c>
      <c r="E712" s="380"/>
      <c r="F712" s="378"/>
    </row>
    <row r="713" spans="1:6">
      <c r="A713" s="374" t="s">
        <v>1829</v>
      </c>
      <c r="B713" s="375" t="s">
        <v>1830</v>
      </c>
      <c r="C713" s="376">
        <v>8113</v>
      </c>
      <c r="D713" s="379" t="s">
        <v>1831</v>
      </c>
      <c r="E713" s="380" t="s">
        <v>552</v>
      </c>
      <c r="F713" s="378"/>
    </row>
    <row r="714" spans="1:6">
      <c r="A714" s="384" t="s">
        <v>1832</v>
      </c>
      <c r="B714" s="385" t="s">
        <v>1833</v>
      </c>
      <c r="C714" s="376">
        <v>8116</v>
      </c>
      <c r="D714" s="379" t="s">
        <v>1716</v>
      </c>
      <c r="E714" s="380" t="s">
        <v>552</v>
      </c>
      <c r="F714" s="381"/>
    </row>
    <row r="715" spans="1:6">
      <c r="A715" s="374" t="s">
        <v>1834</v>
      </c>
      <c r="B715" s="375" t="s">
        <v>1835</v>
      </c>
      <c r="C715" s="376">
        <v>8111</v>
      </c>
      <c r="D715" s="379" t="s">
        <v>1211</v>
      </c>
      <c r="E715" s="380" t="s">
        <v>552</v>
      </c>
      <c r="F715" s="378"/>
    </row>
    <row r="716" spans="1:6">
      <c r="A716" s="374" t="s">
        <v>1836</v>
      </c>
      <c r="B716" s="375" t="s">
        <v>1837</v>
      </c>
      <c r="C716" s="376">
        <v>8111</v>
      </c>
      <c r="D716" s="379" t="s">
        <v>1211</v>
      </c>
      <c r="E716" s="380" t="s">
        <v>552</v>
      </c>
      <c r="F716" s="378"/>
    </row>
    <row r="717" spans="1:6">
      <c r="A717" s="374" t="s">
        <v>1838</v>
      </c>
      <c r="B717" s="375" t="s">
        <v>1839</v>
      </c>
      <c r="C717" s="376">
        <v>8111</v>
      </c>
      <c r="D717" s="379" t="s">
        <v>1211</v>
      </c>
      <c r="E717" s="380" t="s">
        <v>552</v>
      </c>
      <c r="F717" s="378"/>
    </row>
    <row r="718" spans="1:6">
      <c r="A718" s="374" t="s">
        <v>1840</v>
      </c>
      <c r="B718" s="375" t="s">
        <v>1841</v>
      </c>
      <c r="C718" s="376">
        <v>8119</v>
      </c>
      <c r="D718" s="379" t="s">
        <v>1842</v>
      </c>
      <c r="E718" s="380" t="s">
        <v>552</v>
      </c>
      <c r="F718" s="378"/>
    </row>
    <row r="719" spans="1:6">
      <c r="A719" s="374" t="s">
        <v>1843</v>
      </c>
      <c r="B719" s="375" t="s">
        <v>1844</v>
      </c>
      <c r="C719" s="376">
        <v>8112</v>
      </c>
      <c r="D719" s="379" t="s">
        <v>1845</v>
      </c>
      <c r="E719" s="380" t="s">
        <v>552</v>
      </c>
      <c r="F719" s="378"/>
    </row>
    <row r="720" spans="1:6">
      <c r="A720" s="374" t="s">
        <v>1846</v>
      </c>
      <c r="B720" s="375" t="s">
        <v>1847</v>
      </c>
      <c r="C720" s="376">
        <v>1511</v>
      </c>
      <c r="D720" s="379" t="s">
        <v>1621</v>
      </c>
      <c r="E720" s="380" t="s">
        <v>552</v>
      </c>
      <c r="F720" s="378"/>
    </row>
    <row r="721" spans="1:6">
      <c r="A721" s="374" t="s">
        <v>1848</v>
      </c>
      <c r="B721" s="375" t="s">
        <v>1849</v>
      </c>
      <c r="C721" s="376">
        <v>8114</v>
      </c>
      <c r="D721" s="379" t="s">
        <v>1850</v>
      </c>
      <c r="E721" s="380" t="s">
        <v>552</v>
      </c>
      <c r="F721" s="378"/>
    </row>
    <row r="722" spans="1:6">
      <c r="A722" s="374" t="s">
        <v>1851</v>
      </c>
      <c r="B722" s="375" t="s">
        <v>1852</v>
      </c>
      <c r="C722" s="376">
        <v>8114</v>
      </c>
      <c r="D722" s="379" t="s">
        <v>1850</v>
      </c>
      <c r="E722" s="380" t="s">
        <v>552</v>
      </c>
      <c r="F722" s="378"/>
    </row>
    <row r="723" spans="1:6">
      <c r="A723" s="374" t="s">
        <v>1851</v>
      </c>
      <c r="B723" s="375" t="s">
        <v>1852</v>
      </c>
      <c r="C723" s="376" t="s">
        <v>1853</v>
      </c>
      <c r="D723" s="379" t="s">
        <v>1854</v>
      </c>
      <c r="E723" s="380"/>
      <c r="F723" s="381"/>
    </row>
    <row r="724" spans="1:6">
      <c r="A724" s="374" t="s">
        <v>1855</v>
      </c>
      <c r="B724" s="375" t="s">
        <v>1856</v>
      </c>
      <c r="C724" s="376">
        <v>8115</v>
      </c>
      <c r="D724" s="379" t="s">
        <v>1857</v>
      </c>
      <c r="E724" s="380" t="s">
        <v>552</v>
      </c>
      <c r="F724" s="378"/>
    </row>
    <row r="725" spans="1:6">
      <c r="A725" s="374" t="s">
        <v>1855</v>
      </c>
      <c r="B725" s="375" t="s">
        <v>1856</v>
      </c>
      <c r="C725" s="376" t="s">
        <v>1853</v>
      </c>
      <c r="D725" s="379" t="s">
        <v>1854</v>
      </c>
      <c r="E725" s="380"/>
      <c r="F725" s="381"/>
    </row>
    <row r="726" spans="1:6">
      <c r="A726" s="374" t="s">
        <v>1858</v>
      </c>
      <c r="B726" s="375" t="s">
        <v>1859</v>
      </c>
      <c r="C726" s="376">
        <v>8115</v>
      </c>
      <c r="D726" s="379" t="s">
        <v>1857</v>
      </c>
      <c r="E726" s="380" t="s">
        <v>552</v>
      </c>
      <c r="F726" s="381"/>
    </row>
    <row r="727" spans="1:6">
      <c r="A727" s="374" t="s">
        <v>1858</v>
      </c>
      <c r="B727" s="375" t="s">
        <v>1859</v>
      </c>
      <c r="C727" s="376" t="s">
        <v>1853</v>
      </c>
      <c r="D727" s="379" t="s">
        <v>1854</v>
      </c>
      <c r="E727" s="380"/>
      <c r="F727" s="381"/>
    </row>
    <row r="728" spans="1:6">
      <c r="A728" s="374" t="s">
        <v>1860</v>
      </c>
      <c r="B728" s="375" t="s">
        <v>1861</v>
      </c>
      <c r="C728" s="376">
        <v>8129</v>
      </c>
      <c r="D728" s="379" t="s">
        <v>1862</v>
      </c>
      <c r="E728" s="380" t="s">
        <v>552</v>
      </c>
      <c r="F728" s="378"/>
    </row>
    <row r="729" spans="1:6">
      <c r="A729" s="374" t="s">
        <v>1863</v>
      </c>
      <c r="B729" s="375" t="s">
        <v>1864</v>
      </c>
      <c r="C729" s="376">
        <v>8129</v>
      </c>
      <c r="D729" s="379" t="s">
        <v>1862</v>
      </c>
      <c r="E729" s="380" t="s">
        <v>552</v>
      </c>
      <c r="F729" s="378"/>
    </row>
    <row r="730" spans="1:6">
      <c r="A730" s="374" t="s">
        <v>1865</v>
      </c>
      <c r="B730" s="375" t="s">
        <v>1866</v>
      </c>
      <c r="C730" s="376">
        <v>1511</v>
      </c>
      <c r="D730" s="379" t="s">
        <v>1621</v>
      </c>
      <c r="E730" s="380" t="s">
        <v>552</v>
      </c>
      <c r="F730" s="378"/>
    </row>
    <row r="731" spans="1:6">
      <c r="A731" s="374" t="s">
        <v>1867</v>
      </c>
      <c r="B731" s="375" t="s">
        <v>1868</v>
      </c>
      <c r="C731" s="376">
        <v>1511</v>
      </c>
      <c r="D731" s="379" t="s">
        <v>1621</v>
      </c>
      <c r="E731" s="380" t="s">
        <v>552</v>
      </c>
      <c r="F731" s="378"/>
    </row>
    <row r="732" spans="1:6">
      <c r="A732" s="374" t="s">
        <v>1867</v>
      </c>
      <c r="B732" s="375" t="s">
        <v>1868</v>
      </c>
      <c r="C732" s="376">
        <v>1513</v>
      </c>
      <c r="D732" s="379" t="s">
        <v>1790</v>
      </c>
      <c r="E732" s="380"/>
      <c r="F732" s="378"/>
    </row>
    <row r="733" spans="1:6">
      <c r="A733" s="374" t="s">
        <v>1869</v>
      </c>
      <c r="B733" s="375" t="s">
        <v>1870</v>
      </c>
      <c r="C733" s="376">
        <v>1511</v>
      </c>
      <c r="D733" s="379" t="s">
        <v>1621</v>
      </c>
      <c r="E733" s="380" t="s">
        <v>552</v>
      </c>
      <c r="F733" s="378"/>
    </row>
    <row r="734" spans="1:6">
      <c r="A734" s="374" t="s">
        <v>1871</v>
      </c>
      <c r="B734" s="375" t="s">
        <v>1872</v>
      </c>
      <c r="C734" s="376" t="s">
        <v>1873</v>
      </c>
      <c r="D734" s="379" t="s">
        <v>1874</v>
      </c>
      <c r="E734" s="380" t="s">
        <v>552</v>
      </c>
      <c r="F734" s="378"/>
    </row>
    <row r="735" spans="1:6">
      <c r="A735" s="374" t="s">
        <v>1871</v>
      </c>
      <c r="B735" s="375" t="s">
        <v>1872</v>
      </c>
      <c r="C735" s="376" t="s">
        <v>1875</v>
      </c>
      <c r="D735" s="379" t="s">
        <v>1876</v>
      </c>
      <c r="E735" s="380"/>
      <c r="F735" s="378"/>
    </row>
    <row r="736" spans="1:6">
      <c r="A736" s="374" t="s">
        <v>1877</v>
      </c>
      <c r="B736" s="375" t="s">
        <v>1878</v>
      </c>
      <c r="C736" s="376">
        <v>1513</v>
      </c>
      <c r="D736" s="379" t="s">
        <v>1790</v>
      </c>
      <c r="E736" s="380"/>
      <c r="F736" s="381"/>
    </row>
    <row r="737" spans="1:6">
      <c r="A737" s="374" t="s">
        <v>1877</v>
      </c>
      <c r="B737" s="375" t="s">
        <v>1878</v>
      </c>
      <c r="C737" s="376">
        <v>8124</v>
      </c>
      <c r="D737" s="379" t="s">
        <v>1879</v>
      </c>
      <c r="E737" s="380" t="s">
        <v>552</v>
      </c>
      <c r="F737" s="382"/>
    </row>
    <row r="738" spans="1:6">
      <c r="A738" s="374" t="s">
        <v>1880</v>
      </c>
      <c r="B738" s="375" t="s">
        <v>1881</v>
      </c>
      <c r="C738" s="376">
        <v>8124</v>
      </c>
      <c r="D738" s="379" t="s">
        <v>1879</v>
      </c>
      <c r="E738" s="380" t="s">
        <v>552</v>
      </c>
      <c r="F738" s="382"/>
    </row>
    <row r="739" spans="1:6">
      <c r="A739" s="374" t="s">
        <v>1882</v>
      </c>
      <c r="B739" s="375" t="s">
        <v>1883</v>
      </c>
      <c r="C739" s="376">
        <v>8124</v>
      </c>
      <c r="D739" s="379" t="s">
        <v>1879</v>
      </c>
      <c r="E739" s="380" t="s">
        <v>552</v>
      </c>
      <c r="F739" s="382"/>
    </row>
    <row r="740" spans="1:6">
      <c r="A740" s="374" t="s">
        <v>1884</v>
      </c>
      <c r="B740" s="375" t="s">
        <v>1885</v>
      </c>
      <c r="C740" s="376">
        <v>8124</v>
      </c>
      <c r="D740" s="379" t="s">
        <v>1879</v>
      </c>
      <c r="E740" s="380" t="s">
        <v>552</v>
      </c>
      <c r="F740" s="382"/>
    </row>
    <row r="741" spans="1:6">
      <c r="A741" s="374" t="s">
        <v>1886</v>
      </c>
      <c r="B741" s="375" t="s">
        <v>1887</v>
      </c>
      <c r="C741" s="376">
        <v>8124</v>
      </c>
      <c r="D741" s="379" t="s">
        <v>1879</v>
      </c>
      <c r="E741" s="380" t="s">
        <v>552</v>
      </c>
      <c r="F741" s="382"/>
    </row>
    <row r="742" spans="1:6">
      <c r="A742" s="374" t="s">
        <v>1888</v>
      </c>
      <c r="B742" s="375" t="s">
        <v>1889</v>
      </c>
      <c r="C742" s="376">
        <v>8124</v>
      </c>
      <c r="D742" s="379" t="s">
        <v>1879</v>
      </c>
      <c r="E742" s="380"/>
      <c r="F742" s="382"/>
    </row>
    <row r="743" spans="1:6">
      <c r="A743" s="374" t="s">
        <v>1888</v>
      </c>
      <c r="B743" s="375" t="s">
        <v>1889</v>
      </c>
      <c r="C743" s="376" t="s">
        <v>1890</v>
      </c>
      <c r="D743" s="379" t="s">
        <v>1891</v>
      </c>
      <c r="E743" s="380" t="s">
        <v>552</v>
      </c>
      <c r="F743" s="382"/>
    </row>
    <row r="744" spans="1:6">
      <c r="A744" s="374" t="s">
        <v>1892</v>
      </c>
      <c r="B744" s="375" t="s">
        <v>1893</v>
      </c>
      <c r="C744" s="376">
        <v>8124</v>
      </c>
      <c r="D744" s="379" t="s">
        <v>1879</v>
      </c>
      <c r="E744" s="380" t="s">
        <v>552</v>
      </c>
      <c r="F744" s="382"/>
    </row>
    <row r="745" spans="1:6">
      <c r="A745" s="374" t="s">
        <v>1894</v>
      </c>
      <c r="B745" s="375" t="s">
        <v>1895</v>
      </c>
      <c r="C745" s="376" t="s">
        <v>559</v>
      </c>
      <c r="D745" s="379" t="s">
        <v>560</v>
      </c>
      <c r="E745" s="380"/>
      <c r="F745" s="378"/>
    </row>
    <row r="746" spans="1:6">
      <c r="A746" s="374" t="s">
        <v>1894</v>
      </c>
      <c r="B746" s="375" t="s">
        <v>1895</v>
      </c>
      <c r="C746" s="376">
        <v>8124</v>
      </c>
      <c r="D746" s="379" t="s">
        <v>1879</v>
      </c>
      <c r="E746" s="380" t="s">
        <v>552</v>
      </c>
      <c r="F746" s="382"/>
    </row>
    <row r="747" spans="1:6">
      <c r="A747" s="374" t="s">
        <v>1896</v>
      </c>
      <c r="B747" s="375" t="s">
        <v>1897</v>
      </c>
      <c r="C747" s="376">
        <v>8124</v>
      </c>
      <c r="D747" s="379" t="s">
        <v>1879</v>
      </c>
      <c r="E747" s="380" t="s">
        <v>552</v>
      </c>
      <c r="F747" s="382"/>
    </row>
    <row r="748" spans="1:6">
      <c r="A748" s="374" t="s">
        <v>1898</v>
      </c>
      <c r="B748" s="375" t="s">
        <v>1899</v>
      </c>
      <c r="C748" s="376">
        <v>6123</v>
      </c>
      <c r="D748" s="379" t="s">
        <v>1900</v>
      </c>
      <c r="E748" s="380" t="s">
        <v>552</v>
      </c>
      <c r="F748" s="378"/>
    </row>
    <row r="749" spans="1:6">
      <c r="A749" s="374" t="s">
        <v>1901</v>
      </c>
      <c r="B749" s="375" t="s">
        <v>1902</v>
      </c>
      <c r="C749" s="376">
        <v>8124</v>
      </c>
      <c r="D749" s="379" t="s">
        <v>1879</v>
      </c>
      <c r="E749" s="380" t="s">
        <v>552</v>
      </c>
      <c r="F749" s="382"/>
    </row>
    <row r="750" spans="1:6">
      <c r="A750" s="374" t="s">
        <v>1903</v>
      </c>
      <c r="B750" s="375" t="s">
        <v>1904</v>
      </c>
      <c r="C750" s="376">
        <v>1511</v>
      </c>
      <c r="D750" s="379" t="s">
        <v>1621</v>
      </c>
      <c r="E750" s="380" t="s">
        <v>552</v>
      </c>
      <c r="F750" s="378"/>
    </row>
    <row r="751" spans="1:6">
      <c r="A751" s="374" t="s">
        <v>1905</v>
      </c>
      <c r="B751" s="375" t="s">
        <v>1906</v>
      </c>
      <c r="C751" s="376">
        <v>1511</v>
      </c>
      <c r="D751" s="379" t="s">
        <v>1621</v>
      </c>
      <c r="E751" s="380"/>
      <c r="F751" s="378"/>
    </row>
    <row r="752" spans="1:6">
      <c r="A752" s="374" t="s">
        <v>1905</v>
      </c>
      <c r="B752" s="375" t="s">
        <v>1906</v>
      </c>
      <c r="C752" s="376" t="s">
        <v>1907</v>
      </c>
      <c r="D752" s="379" t="s">
        <v>1908</v>
      </c>
      <c r="E752" s="380" t="s">
        <v>552</v>
      </c>
      <c r="F752" s="378"/>
    </row>
    <row r="753" spans="1:6">
      <c r="A753" s="374" t="s">
        <v>1909</v>
      </c>
      <c r="B753" s="375" t="s">
        <v>1910</v>
      </c>
      <c r="C753" s="376">
        <v>1513</v>
      </c>
      <c r="D753" s="379" t="s">
        <v>1790</v>
      </c>
      <c r="E753" s="380"/>
      <c r="F753" s="378"/>
    </row>
    <row r="754" spans="1:6">
      <c r="A754" s="374" t="s">
        <v>1909</v>
      </c>
      <c r="B754" s="375" t="s">
        <v>1910</v>
      </c>
      <c r="C754" s="376">
        <v>6213</v>
      </c>
      <c r="D754" s="379" t="s">
        <v>1202</v>
      </c>
      <c r="E754" s="380" t="s">
        <v>552</v>
      </c>
      <c r="F754" s="378"/>
    </row>
    <row r="755" spans="1:6">
      <c r="A755" s="374" t="s">
        <v>1911</v>
      </c>
      <c r="B755" s="375" t="s">
        <v>1912</v>
      </c>
      <c r="C755" s="376">
        <v>8123</v>
      </c>
      <c r="D755" s="379" t="s">
        <v>1913</v>
      </c>
      <c r="E755" s="380" t="s">
        <v>552</v>
      </c>
      <c r="F755" s="378"/>
    </row>
    <row r="756" spans="1:6">
      <c r="A756" s="374" t="s">
        <v>1914</v>
      </c>
      <c r="B756" s="375" t="s">
        <v>1915</v>
      </c>
      <c r="C756" s="376">
        <v>8123</v>
      </c>
      <c r="D756" s="379" t="s">
        <v>1913</v>
      </c>
      <c r="E756" s="380" t="s">
        <v>552</v>
      </c>
      <c r="F756" s="378"/>
    </row>
    <row r="757" spans="1:6">
      <c r="A757" s="374" t="s">
        <v>1916</v>
      </c>
      <c r="B757" s="375" t="s">
        <v>1917</v>
      </c>
      <c r="C757" s="376">
        <v>8123</v>
      </c>
      <c r="D757" s="379" t="s">
        <v>1913</v>
      </c>
      <c r="E757" s="380" t="s">
        <v>552</v>
      </c>
      <c r="F757" s="378"/>
    </row>
    <row r="758" spans="1:6">
      <c r="A758" s="374" t="s">
        <v>1916</v>
      </c>
      <c r="B758" s="375" t="s">
        <v>1917</v>
      </c>
      <c r="C758" s="376">
        <v>8311</v>
      </c>
      <c r="D758" s="379" t="s">
        <v>1643</v>
      </c>
      <c r="E758" s="380"/>
      <c r="F758" s="378"/>
    </row>
    <row r="759" spans="1:6">
      <c r="A759" s="374" t="s">
        <v>1918</v>
      </c>
      <c r="B759" s="375" t="s">
        <v>1919</v>
      </c>
      <c r="C759" s="376">
        <v>8123</v>
      </c>
      <c r="D759" s="379" t="s">
        <v>1913</v>
      </c>
      <c r="E759" s="380" t="s">
        <v>552</v>
      </c>
      <c r="F759" s="378"/>
    </row>
    <row r="760" spans="1:6">
      <c r="A760" s="374" t="s">
        <v>1920</v>
      </c>
      <c r="B760" s="375" t="s">
        <v>1921</v>
      </c>
      <c r="C760" s="376">
        <v>8123</v>
      </c>
      <c r="D760" s="379" t="s">
        <v>1913</v>
      </c>
      <c r="E760" s="380" t="s">
        <v>552</v>
      </c>
      <c r="F760" s="378"/>
    </row>
    <row r="761" spans="1:6">
      <c r="A761" s="374" t="s">
        <v>1922</v>
      </c>
      <c r="B761" s="375" t="s">
        <v>1923</v>
      </c>
      <c r="C761" s="376">
        <v>1511</v>
      </c>
      <c r="D761" s="379" t="s">
        <v>1621</v>
      </c>
      <c r="E761" s="380" t="s">
        <v>552</v>
      </c>
      <c r="F761" s="378"/>
    </row>
    <row r="762" spans="1:6">
      <c r="A762" s="374" t="s">
        <v>1924</v>
      </c>
      <c r="B762" s="375" t="s">
        <v>1925</v>
      </c>
      <c r="C762" s="376">
        <v>1511</v>
      </c>
      <c r="D762" s="379" t="s">
        <v>1621</v>
      </c>
      <c r="E762" s="380" t="s">
        <v>552</v>
      </c>
      <c r="F762" s="378"/>
    </row>
    <row r="763" spans="1:6">
      <c r="A763" s="374" t="s">
        <v>1926</v>
      </c>
      <c r="B763" s="375" t="s">
        <v>1927</v>
      </c>
      <c r="C763" s="376">
        <v>1511</v>
      </c>
      <c r="D763" s="379" t="s">
        <v>1621</v>
      </c>
      <c r="E763" s="380" t="s">
        <v>552</v>
      </c>
      <c r="F763" s="378"/>
    </row>
    <row r="764" spans="1:6">
      <c r="A764" s="374" t="s">
        <v>1928</v>
      </c>
      <c r="B764" s="375" t="s">
        <v>1929</v>
      </c>
      <c r="C764" s="376">
        <v>1511</v>
      </c>
      <c r="D764" s="379" t="s">
        <v>1621</v>
      </c>
      <c r="E764" s="380" t="s">
        <v>552</v>
      </c>
      <c r="F764" s="378"/>
    </row>
    <row r="765" spans="1:6">
      <c r="A765" s="374" t="s">
        <v>1930</v>
      </c>
      <c r="B765" s="375" t="s">
        <v>1931</v>
      </c>
      <c r="C765" s="376">
        <v>1511</v>
      </c>
      <c r="D765" s="379" t="s">
        <v>1621</v>
      </c>
      <c r="E765" s="380" t="s">
        <v>552</v>
      </c>
      <c r="F765" s="378"/>
    </row>
    <row r="766" spans="1:6">
      <c r="A766" s="374" t="s">
        <v>1932</v>
      </c>
      <c r="B766" s="375" t="s">
        <v>1933</v>
      </c>
      <c r="C766" s="376">
        <v>1531</v>
      </c>
      <c r="D766" s="379" t="s">
        <v>1622</v>
      </c>
      <c r="E766" s="380" t="s">
        <v>552</v>
      </c>
      <c r="F766" s="378"/>
    </row>
    <row r="767" spans="1:6">
      <c r="A767" s="374" t="s">
        <v>1934</v>
      </c>
      <c r="B767" s="375" t="s">
        <v>1935</v>
      </c>
      <c r="C767" s="376" t="s">
        <v>1550</v>
      </c>
      <c r="D767" s="379" t="s">
        <v>1090</v>
      </c>
      <c r="E767" s="380"/>
      <c r="F767" s="394"/>
    </row>
    <row r="768" spans="1:6">
      <c r="A768" s="374" t="s">
        <v>1934</v>
      </c>
      <c r="B768" s="375" t="s">
        <v>1935</v>
      </c>
      <c r="C768" s="376">
        <v>1511</v>
      </c>
      <c r="D768" s="379" t="s">
        <v>1621</v>
      </c>
      <c r="E768" s="380" t="s">
        <v>552</v>
      </c>
      <c r="F768" s="378"/>
    </row>
    <row r="769" spans="1:6">
      <c r="A769" s="374" t="s">
        <v>1936</v>
      </c>
      <c r="B769" s="375" t="s">
        <v>1937</v>
      </c>
      <c r="C769" s="376">
        <v>8132</v>
      </c>
      <c r="D769" s="379" t="s">
        <v>1781</v>
      </c>
      <c r="E769" s="380"/>
      <c r="F769" s="378"/>
    </row>
    <row r="770" spans="1:6">
      <c r="A770" s="374" t="s">
        <v>1936</v>
      </c>
      <c r="B770" s="375" t="s">
        <v>1937</v>
      </c>
      <c r="C770" s="376" t="s">
        <v>1938</v>
      </c>
      <c r="D770" s="379" t="s">
        <v>1939</v>
      </c>
      <c r="E770" s="380" t="s">
        <v>552</v>
      </c>
      <c r="F770" s="378"/>
    </row>
    <row r="771" spans="1:6">
      <c r="A771" s="374" t="s">
        <v>1936</v>
      </c>
      <c r="B771" s="375" t="s">
        <v>1937</v>
      </c>
      <c r="C771" s="376" t="s">
        <v>1940</v>
      </c>
      <c r="D771" s="379" t="s">
        <v>1941</v>
      </c>
      <c r="E771" s="380"/>
      <c r="F771" s="378"/>
    </row>
    <row r="772" spans="1:6">
      <c r="A772" s="374" t="s">
        <v>1936</v>
      </c>
      <c r="B772" s="375" t="s">
        <v>1937</v>
      </c>
      <c r="C772" s="376" t="s">
        <v>1760</v>
      </c>
      <c r="D772" s="379" t="s">
        <v>1942</v>
      </c>
      <c r="E772" s="380"/>
      <c r="F772" s="378"/>
    </row>
    <row r="773" spans="1:6">
      <c r="A773" s="374" t="s">
        <v>1943</v>
      </c>
      <c r="B773" s="375" t="s">
        <v>1944</v>
      </c>
      <c r="C773" s="376" t="s">
        <v>1702</v>
      </c>
      <c r="D773" s="379" t="s">
        <v>1703</v>
      </c>
      <c r="E773" s="380"/>
      <c r="F773" s="378"/>
    </row>
    <row r="774" spans="1:6">
      <c r="A774" s="374" t="s">
        <v>1943</v>
      </c>
      <c r="B774" s="375" t="s">
        <v>1944</v>
      </c>
      <c r="C774" s="376" t="s">
        <v>1907</v>
      </c>
      <c r="D774" s="379" t="s">
        <v>1908</v>
      </c>
      <c r="E774" s="380" t="s">
        <v>552</v>
      </c>
      <c r="F774" s="378"/>
    </row>
    <row r="775" spans="1:6">
      <c r="A775" s="374" t="s">
        <v>1943</v>
      </c>
      <c r="B775" s="375" t="s">
        <v>1944</v>
      </c>
      <c r="C775" s="376" t="s">
        <v>1760</v>
      </c>
      <c r="D775" s="379" t="s">
        <v>1942</v>
      </c>
      <c r="E775" s="380"/>
      <c r="F775" s="378"/>
    </row>
    <row r="776" spans="1:6">
      <c r="A776" s="374" t="s">
        <v>1945</v>
      </c>
      <c r="B776" s="375" t="s">
        <v>1946</v>
      </c>
      <c r="C776" s="376" t="s">
        <v>1890</v>
      </c>
      <c r="D776" s="379" t="s">
        <v>1891</v>
      </c>
      <c r="E776" s="380" t="s">
        <v>552</v>
      </c>
      <c r="F776" s="378"/>
    </row>
    <row r="777" spans="1:6">
      <c r="A777" s="374" t="s">
        <v>1947</v>
      </c>
      <c r="B777" s="375" t="s">
        <v>1948</v>
      </c>
      <c r="C777" s="376" t="s">
        <v>1907</v>
      </c>
      <c r="D777" s="379" t="s">
        <v>1908</v>
      </c>
      <c r="E777" s="380" t="s">
        <v>552</v>
      </c>
      <c r="F777" s="381"/>
    </row>
    <row r="778" spans="1:6">
      <c r="A778" s="374" t="s">
        <v>1949</v>
      </c>
      <c r="B778" s="395" t="s">
        <v>1950</v>
      </c>
      <c r="C778" s="376" t="s">
        <v>1951</v>
      </c>
      <c r="D778" s="379" t="s">
        <v>1952</v>
      </c>
      <c r="E778" s="380" t="s">
        <v>552</v>
      </c>
      <c r="F778" s="381"/>
    </row>
    <row r="779" spans="1:6">
      <c r="A779" s="374" t="s">
        <v>1953</v>
      </c>
      <c r="B779" s="375" t="s">
        <v>1954</v>
      </c>
      <c r="C779" s="390" t="s">
        <v>1639</v>
      </c>
      <c r="D779" s="391" t="s">
        <v>1640</v>
      </c>
      <c r="E779" s="380"/>
      <c r="F779" s="378"/>
    </row>
    <row r="780" spans="1:6">
      <c r="A780" s="374" t="s">
        <v>1953</v>
      </c>
      <c r="B780" s="375" t="s">
        <v>1954</v>
      </c>
      <c r="C780" s="376" t="s">
        <v>1907</v>
      </c>
      <c r="D780" s="379" t="s">
        <v>1908</v>
      </c>
      <c r="E780" s="380" t="s">
        <v>552</v>
      </c>
      <c r="F780" s="378"/>
    </row>
    <row r="781" spans="1:6">
      <c r="A781" s="374" t="s">
        <v>1953</v>
      </c>
      <c r="B781" s="375" t="s">
        <v>1954</v>
      </c>
      <c r="C781" s="376" t="s">
        <v>1760</v>
      </c>
      <c r="D781" s="379" t="s">
        <v>1942</v>
      </c>
      <c r="E781" s="380"/>
      <c r="F781" s="378"/>
    </row>
    <row r="782" spans="1:6">
      <c r="A782" s="374" t="s">
        <v>1955</v>
      </c>
      <c r="B782" s="375" t="s">
        <v>1956</v>
      </c>
      <c r="C782" s="376">
        <v>8311</v>
      </c>
      <c r="D782" s="379" t="s">
        <v>1643</v>
      </c>
      <c r="E782" s="380" t="s">
        <v>552</v>
      </c>
      <c r="F782" s="378"/>
    </row>
    <row r="783" spans="1:6">
      <c r="A783" s="374" t="s">
        <v>1955</v>
      </c>
      <c r="B783" s="375" t="s">
        <v>1956</v>
      </c>
      <c r="C783" s="376" t="s">
        <v>1216</v>
      </c>
      <c r="D783" s="386" t="s">
        <v>1217</v>
      </c>
      <c r="E783" s="380"/>
      <c r="F783" s="378"/>
    </row>
    <row r="784" spans="1:6">
      <c r="A784" s="374" t="s">
        <v>1957</v>
      </c>
      <c r="B784" s="375" t="s">
        <v>1958</v>
      </c>
      <c r="C784" s="376" t="s">
        <v>1907</v>
      </c>
      <c r="D784" s="379" t="s">
        <v>1908</v>
      </c>
      <c r="E784" s="380"/>
      <c r="F784" s="378"/>
    </row>
    <row r="785" spans="1:6">
      <c r="A785" s="374" t="s">
        <v>1957</v>
      </c>
      <c r="B785" s="375" t="s">
        <v>1958</v>
      </c>
      <c r="C785" s="390" t="s">
        <v>1639</v>
      </c>
      <c r="D785" s="391" t="s">
        <v>1640</v>
      </c>
      <c r="E785" s="380" t="s">
        <v>552</v>
      </c>
      <c r="F785" s="381"/>
    </row>
    <row r="786" spans="1:6">
      <c r="A786" s="374" t="s">
        <v>1959</v>
      </c>
      <c r="B786" s="375" t="s">
        <v>1960</v>
      </c>
      <c r="C786" s="376" t="s">
        <v>1074</v>
      </c>
      <c r="D786" s="379" t="s">
        <v>1075</v>
      </c>
      <c r="E786" s="380" t="s">
        <v>552</v>
      </c>
      <c r="F786" s="378"/>
    </row>
    <row r="787" spans="1:6">
      <c r="A787" s="374" t="s">
        <v>1959</v>
      </c>
      <c r="B787" s="375" t="s">
        <v>1960</v>
      </c>
      <c r="C787" s="376" t="s">
        <v>1595</v>
      </c>
      <c r="D787" s="379" t="s">
        <v>1596</v>
      </c>
      <c r="E787" s="380"/>
      <c r="F787" s="378"/>
    </row>
    <row r="788" spans="1:6">
      <c r="A788" s="374" t="s">
        <v>1959</v>
      </c>
      <c r="B788" s="375" t="s">
        <v>1960</v>
      </c>
      <c r="C788" s="376" t="s">
        <v>1571</v>
      </c>
      <c r="D788" s="379" t="s">
        <v>1572</v>
      </c>
      <c r="E788" s="380"/>
      <c r="F788" s="378"/>
    </row>
    <row r="789" spans="1:6">
      <c r="A789" s="374" t="s">
        <v>1961</v>
      </c>
      <c r="B789" s="375" t="s">
        <v>1962</v>
      </c>
      <c r="C789" s="376" t="s">
        <v>646</v>
      </c>
      <c r="D789" s="379" t="s">
        <v>647</v>
      </c>
      <c r="E789" s="380" t="s">
        <v>552</v>
      </c>
      <c r="F789" s="378"/>
    </row>
    <row r="790" spans="1:6">
      <c r="A790" s="374" t="s">
        <v>1961</v>
      </c>
      <c r="B790" s="375" t="s">
        <v>1962</v>
      </c>
      <c r="C790" s="376">
        <v>1513</v>
      </c>
      <c r="D790" s="379" t="s">
        <v>1790</v>
      </c>
      <c r="E790" s="380"/>
      <c r="F790" s="378"/>
    </row>
    <row r="791" spans="1:6">
      <c r="A791" s="374" t="s">
        <v>1963</v>
      </c>
      <c r="B791" s="375" t="s">
        <v>1964</v>
      </c>
      <c r="C791" s="376" t="s">
        <v>646</v>
      </c>
      <c r="D791" s="379" t="s">
        <v>647</v>
      </c>
      <c r="E791" s="380" t="s">
        <v>552</v>
      </c>
      <c r="F791" s="378"/>
    </row>
    <row r="792" spans="1:6">
      <c r="A792" s="374" t="s">
        <v>1963</v>
      </c>
      <c r="B792" s="375" t="s">
        <v>1964</v>
      </c>
      <c r="C792" s="376">
        <v>1513</v>
      </c>
      <c r="D792" s="379" t="s">
        <v>1790</v>
      </c>
      <c r="E792" s="380"/>
      <c r="F792" s="378"/>
    </row>
    <row r="793" spans="1:6">
      <c r="A793" s="374" t="s">
        <v>1965</v>
      </c>
      <c r="B793" s="375" t="s">
        <v>1966</v>
      </c>
      <c r="C793" s="376" t="s">
        <v>646</v>
      </c>
      <c r="D793" s="379" t="s">
        <v>647</v>
      </c>
      <c r="E793" s="380" t="s">
        <v>552</v>
      </c>
      <c r="F793" s="378"/>
    </row>
    <row r="794" spans="1:6">
      <c r="A794" s="374" t="s">
        <v>1965</v>
      </c>
      <c r="B794" s="375" t="s">
        <v>1966</v>
      </c>
      <c r="C794" s="376">
        <v>1522</v>
      </c>
      <c r="D794" s="379" t="s">
        <v>1967</v>
      </c>
      <c r="E794" s="380"/>
      <c r="F794" s="378"/>
    </row>
    <row r="795" spans="1:6">
      <c r="A795" s="374" t="s">
        <v>1968</v>
      </c>
      <c r="B795" s="375" t="s">
        <v>1969</v>
      </c>
      <c r="C795" s="376" t="s">
        <v>646</v>
      </c>
      <c r="D795" s="379" t="s">
        <v>647</v>
      </c>
      <c r="E795" s="380"/>
      <c r="F795" s="378"/>
    </row>
    <row r="796" spans="1:6">
      <c r="A796" s="374" t="s">
        <v>1968</v>
      </c>
      <c r="B796" s="375" t="s">
        <v>1969</v>
      </c>
      <c r="C796" s="376">
        <v>1511</v>
      </c>
      <c r="D796" s="379" t="s">
        <v>1621</v>
      </c>
      <c r="E796" s="380" t="s">
        <v>552</v>
      </c>
      <c r="F796" s="378"/>
    </row>
    <row r="797" spans="1:6">
      <c r="A797" s="374" t="s">
        <v>1970</v>
      </c>
      <c r="B797" s="375" t="s">
        <v>1971</v>
      </c>
      <c r="C797" s="376" t="s">
        <v>646</v>
      </c>
      <c r="D797" s="379" t="s">
        <v>647</v>
      </c>
      <c r="E797" s="380"/>
      <c r="F797" s="378"/>
    </row>
    <row r="798" spans="1:6">
      <c r="A798" s="374" t="s">
        <v>1970</v>
      </c>
      <c r="B798" s="375" t="s">
        <v>1971</v>
      </c>
      <c r="C798" s="376">
        <v>1511</v>
      </c>
      <c r="D798" s="379" t="s">
        <v>1621</v>
      </c>
      <c r="E798" s="380" t="s">
        <v>552</v>
      </c>
      <c r="F798" s="378"/>
    </row>
    <row r="799" spans="1:6">
      <c r="A799" s="374" t="s">
        <v>1972</v>
      </c>
      <c r="B799" s="375" t="s">
        <v>1973</v>
      </c>
      <c r="C799" s="376" t="s">
        <v>646</v>
      </c>
      <c r="D799" s="379" t="s">
        <v>647</v>
      </c>
      <c r="E799" s="380" t="s">
        <v>552</v>
      </c>
      <c r="F799" s="378"/>
    </row>
    <row r="800" spans="1:6">
      <c r="A800" s="374" t="s">
        <v>1972</v>
      </c>
      <c r="B800" s="375" t="s">
        <v>1973</v>
      </c>
      <c r="C800" s="376">
        <v>1511</v>
      </c>
      <c r="D800" s="379" t="s">
        <v>1621</v>
      </c>
      <c r="E800" s="380"/>
      <c r="F800" s="378"/>
    </row>
    <row r="801" spans="1:6">
      <c r="A801" s="374" t="s">
        <v>1974</v>
      </c>
      <c r="B801" s="375" t="s">
        <v>1975</v>
      </c>
      <c r="C801" s="376">
        <v>1513</v>
      </c>
      <c r="D801" s="379" t="s">
        <v>1790</v>
      </c>
      <c r="E801" s="380"/>
      <c r="F801" s="378"/>
    </row>
    <row r="802" spans="1:6">
      <c r="A802" s="374" t="s">
        <v>1974</v>
      </c>
      <c r="B802" s="375" t="s">
        <v>1975</v>
      </c>
      <c r="C802" s="376">
        <v>6212</v>
      </c>
      <c r="D802" s="379" t="s">
        <v>1220</v>
      </c>
      <c r="E802" s="380" t="s">
        <v>552</v>
      </c>
      <c r="F802" s="378"/>
    </row>
    <row r="803" spans="1:6">
      <c r="A803" s="374" t="s">
        <v>1976</v>
      </c>
      <c r="B803" s="375" t="s">
        <v>1977</v>
      </c>
      <c r="C803" s="376">
        <v>1513</v>
      </c>
      <c r="D803" s="379" t="s">
        <v>1790</v>
      </c>
      <c r="E803" s="380"/>
      <c r="F803" s="378"/>
    </row>
    <row r="804" spans="1:6">
      <c r="A804" s="374" t="s">
        <v>1976</v>
      </c>
      <c r="B804" s="375" t="s">
        <v>1977</v>
      </c>
      <c r="C804" s="376">
        <v>6212</v>
      </c>
      <c r="D804" s="379" t="s">
        <v>1220</v>
      </c>
      <c r="E804" s="380" t="s">
        <v>552</v>
      </c>
      <c r="F804" s="378"/>
    </row>
    <row r="805" spans="1:6">
      <c r="A805" s="374" t="s">
        <v>1978</v>
      </c>
      <c r="B805" s="375" t="s">
        <v>1979</v>
      </c>
      <c r="C805" s="376">
        <v>1513</v>
      </c>
      <c r="D805" s="379" t="s">
        <v>1790</v>
      </c>
      <c r="E805" s="380"/>
      <c r="F805" s="378"/>
    </row>
    <row r="806" spans="1:6">
      <c r="A806" s="374" t="s">
        <v>1978</v>
      </c>
      <c r="B806" s="375" t="s">
        <v>1979</v>
      </c>
      <c r="C806" s="376">
        <v>6212</v>
      </c>
      <c r="D806" s="379" t="s">
        <v>1220</v>
      </c>
      <c r="E806" s="380" t="s">
        <v>552</v>
      </c>
      <c r="F806" s="378"/>
    </row>
    <row r="807" spans="1:6">
      <c r="A807" s="374" t="s">
        <v>1980</v>
      </c>
      <c r="B807" s="375" t="s">
        <v>1981</v>
      </c>
      <c r="C807" s="376">
        <v>8122</v>
      </c>
      <c r="D807" s="379" t="s">
        <v>1982</v>
      </c>
      <c r="E807" s="380" t="s">
        <v>552</v>
      </c>
      <c r="F807" s="378"/>
    </row>
    <row r="808" spans="1:6">
      <c r="A808" s="374" t="s">
        <v>1980</v>
      </c>
      <c r="B808" s="375" t="s">
        <v>1981</v>
      </c>
      <c r="C808" s="376" t="s">
        <v>1940</v>
      </c>
      <c r="D808" s="379" t="s">
        <v>1941</v>
      </c>
      <c r="E808" s="380"/>
      <c r="F808" s="378"/>
    </row>
    <row r="809" spans="1:6">
      <c r="A809" s="374" t="s">
        <v>1980</v>
      </c>
      <c r="B809" s="375" t="s">
        <v>1981</v>
      </c>
      <c r="C809" s="376" t="s">
        <v>1760</v>
      </c>
      <c r="D809" s="379" t="s">
        <v>1942</v>
      </c>
      <c r="E809" s="380"/>
      <c r="F809" s="378"/>
    </row>
    <row r="810" spans="1:6">
      <c r="A810" s="374" t="s">
        <v>1980</v>
      </c>
      <c r="B810" s="375" t="s">
        <v>1981</v>
      </c>
      <c r="C810" s="376" t="s">
        <v>1890</v>
      </c>
      <c r="D810" s="379" t="s">
        <v>1891</v>
      </c>
      <c r="E810" s="380"/>
      <c r="F810" s="378"/>
    </row>
    <row r="811" spans="1:6">
      <c r="A811" s="374" t="s">
        <v>1983</v>
      </c>
      <c r="B811" s="375" t="s">
        <v>1984</v>
      </c>
      <c r="C811" s="376">
        <v>8114</v>
      </c>
      <c r="D811" s="379" t="s">
        <v>1850</v>
      </c>
      <c r="E811" s="380"/>
      <c r="F811" s="378"/>
    </row>
    <row r="812" spans="1:6">
      <c r="A812" s="374" t="s">
        <v>1983</v>
      </c>
      <c r="B812" s="375" t="s">
        <v>1984</v>
      </c>
      <c r="C812" s="376">
        <v>8122</v>
      </c>
      <c r="D812" s="379" t="s">
        <v>1982</v>
      </c>
      <c r="E812" s="380" t="s">
        <v>552</v>
      </c>
      <c r="F812" s="378"/>
    </row>
    <row r="813" spans="1:6">
      <c r="A813" s="374" t="s">
        <v>1985</v>
      </c>
      <c r="B813" s="375" t="s">
        <v>1986</v>
      </c>
      <c r="C813" s="376" t="s">
        <v>1639</v>
      </c>
      <c r="D813" s="379" t="s">
        <v>1640</v>
      </c>
      <c r="E813" s="380"/>
      <c r="F813" s="378"/>
    </row>
    <row r="814" spans="1:6">
      <c r="A814" s="374" t="s">
        <v>1985</v>
      </c>
      <c r="B814" s="375" t="s">
        <v>1986</v>
      </c>
      <c r="C814" s="376">
        <v>8122</v>
      </c>
      <c r="D814" s="379" t="s">
        <v>1982</v>
      </c>
      <c r="E814" s="380" t="s">
        <v>552</v>
      </c>
      <c r="F814" s="378"/>
    </row>
    <row r="815" spans="1:6">
      <c r="A815" s="374" t="s">
        <v>1987</v>
      </c>
      <c r="B815" s="375" t="s">
        <v>1988</v>
      </c>
      <c r="C815" s="376">
        <v>8122</v>
      </c>
      <c r="D815" s="379" t="s">
        <v>1982</v>
      </c>
      <c r="E815" s="380" t="s">
        <v>552</v>
      </c>
      <c r="F815" s="378"/>
    </row>
    <row r="816" spans="1:6">
      <c r="A816" s="374" t="s">
        <v>1987</v>
      </c>
      <c r="B816" s="375" t="s">
        <v>1988</v>
      </c>
      <c r="C816" s="376">
        <v>8311</v>
      </c>
      <c r="D816" s="379" t="s">
        <v>1643</v>
      </c>
      <c r="E816" s="380"/>
      <c r="F816" s="378"/>
    </row>
    <row r="817" spans="1:6">
      <c r="A817" s="374" t="s">
        <v>1987</v>
      </c>
      <c r="B817" s="375" t="s">
        <v>1988</v>
      </c>
      <c r="C817" s="376" t="s">
        <v>1216</v>
      </c>
      <c r="D817" s="386" t="s">
        <v>1217</v>
      </c>
      <c r="E817" s="380"/>
      <c r="F817" s="378"/>
    </row>
    <row r="818" spans="1:6">
      <c r="A818" s="374" t="s">
        <v>1989</v>
      </c>
      <c r="B818" s="375" t="s">
        <v>1990</v>
      </c>
      <c r="C818" s="376">
        <v>8122</v>
      </c>
      <c r="D818" s="379" t="s">
        <v>1982</v>
      </c>
      <c r="E818" s="380" t="s">
        <v>552</v>
      </c>
      <c r="F818" s="378"/>
    </row>
    <row r="819" spans="1:6">
      <c r="A819" s="374" t="s">
        <v>1989</v>
      </c>
      <c r="B819" s="375" t="s">
        <v>1990</v>
      </c>
      <c r="C819" s="376" t="s">
        <v>1940</v>
      </c>
      <c r="D819" s="379" t="s">
        <v>1941</v>
      </c>
      <c r="E819" s="380"/>
      <c r="F819" s="378"/>
    </row>
    <row r="820" spans="1:6">
      <c r="A820" s="374" t="s">
        <v>1989</v>
      </c>
      <c r="B820" s="375" t="s">
        <v>1990</v>
      </c>
      <c r="C820" s="376" t="s">
        <v>1760</v>
      </c>
      <c r="D820" s="379" t="s">
        <v>1942</v>
      </c>
      <c r="E820" s="380"/>
      <c r="F820" s="378"/>
    </row>
    <row r="821" spans="1:6">
      <c r="A821" s="374" t="s">
        <v>1989</v>
      </c>
      <c r="B821" s="375" t="s">
        <v>1990</v>
      </c>
      <c r="C821" s="376" t="s">
        <v>1890</v>
      </c>
      <c r="D821" s="379" t="s">
        <v>1891</v>
      </c>
      <c r="E821" s="380"/>
      <c r="F821" s="378"/>
    </row>
    <row r="822" spans="1:6">
      <c r="A822" s="374" t="s">
        <v>1991</v>
      </c>
      <c r="B822" s="375" t="s">
        <v>1992</v>
      </c>
      <c r="C822" s="376">
        <v>1511</v>
      </c>
      <c r="D822" s="379" t="s">
        <v>1621</v>
      </c>
      <c r="E822" s="380" t="s">
        <v>552</v>
      </c>
      <c r="F822" s="378"/>
    </row>
    <row r="823" spans="1:6">
      <c r="A823" s="374" t="s">
        <v>1993</v>
      </c>
      <c r="B823" s="375" t="s">
        <v>1994</v>
      </c>
      <c r="C823" s="376">
        <v>1511</v>
      </c>
      <c r="D823" s="379" t="s">
        <v>1621</v>
      </c>
      <c r="E823" s="380" t="s">
        <v>552</v>
      </c>
      <c r="F823" s="378"/>
    </row>
    <row r="824" spans="1:6">
      <c r="A824" s="374" t="s">
        <v>1995</v>
      </c>
      <c r="B824" s="375" t="s">
        <v>1996</v>
      </c>
      <c r="C824" s="376">
        <v>1532</v>
      </c>
      <c r="D824" s="379" t="s">
        <v>1810</v>
      </c>
      <c r="E824" s="380" t="s">
        <v>552</v>
      </c>
      <c r="F824" s="378"/>
    </row>
    <row r="825" spans="1:6">
      <c r="A825" s="374" t="s">
        <v>1997</v>
      </c>
      <c r="B825" s="375" t="s">
        <v>1998</v>
      </c>
      <c r="C825" s="376">
        <v>1511</v>
      </c>
      <c r="D825" s="379" t="s">
        <v>1621</v>
      </c>
      <c r="E825" s="380" t="s">
        <v>552</v>
      </c>
      <c r="F825" s="378"/>
    </row>
    <row r="826" spans="1:6">
      <c r="A826" s="374" t="s">
        <v>1999</v>
      </c>
      <c r="B826" s="375" t="s">
        <v>2000</v>
      </c>
      <c r="C826" s="376">
        <v>1511</v>
      </c>
      <c r="D826" s="379" t="s">
        <v>1621</v>
      </c>
      <c r="E826" s="380" t="s">
        <v>552</v>
      </c>
      <c r="F826" s="378"/>
    </row>
    <row r="827" spans="1:6">
      <c r="A827" s="374" t="s">
        <v>2001</v>
      </c>
      <c r="B827" s="375" t="s">
        <v>2002</v>
      </c>
      <c r="C827" s="376">
        <v>1511</v>
      </c>
      <c r="D827" s="379" t="s">
        <v>1621</v>
      </c>
      <c r="E827" s="380"/>
      <c r="F827" s="378"/>
    </row>
    <row r="828" spans="1:6">
      <c r="A828" s="374" t="s">
        <v>2001</v>
      </c>
      <c r="B828" s="375" t="s">
        <v>2002</v>
      </c>
      <c r="C828" s="376">
        <v>8132</v>
      </c>
      <c r="D828" s="379" t="s">
        <v>1781</v>
      </c>
      <c r="E828" s="380"/>
      <c r="F828" s="378"/>
    </row>
    <row r="829" spans="1:6">
      <c r="A829" s="374" t="s">
        <v>2001</v>
      </c>
      <c r="B829" s="375" t="s">
        <v>2002</v>
      </c>
      <c r="C829" s="376" t="s">
        <v>1907</v>
      </c>
      <c r="D829" s="379" t="s">
        <v>1908</v>
      </c>
      <c r="E829" s="380" t="s">
        <v>552</v>
      </c>
      <c r="F829" s="378"/>
    </row>
    <row r="830" spans="1:6">
      <c r="A830" s="374" t="s">
        <v>2003</v>
      </c>
      <c r="B830" s="375" t="s">
        <v>2004</v>
      </c>
      <c r="C830" s="376">
        <v>1511</v>
      </c>
      <c r="D830" s="379" t="s">
        <v>1621</v>
      </c>
      <c r="E830" s="380"/>
      <c r="F830" s="378"/>
    </row>
    <row r="831" spans="1:6">
      <c r="A831" s="374" t="s">
        <v>2003</v>
      </c>
      <c r="B831" s="375" t="s">
        <v>2004</v>
      </c>
      <c r="C831" s="376" t="s">
        <v>2005</v>
      </c>
      <c r="D831" s="379" t="s">
        <v>2006</v>
      </c>
      <c r="E831" s="380"/>
      <c r="F831" s="378"/>
    </row>
    <row r="832" spans="1:6">
      <c r="A832" s="374" t="s">
        <v>2003</v>
      </c>
      <c r="B832" s="375" t="s">
        <v>2004</v>
      </c>
      <c r="C832" s="376" t="s">
        <v>1907</v>
      </c>
      <c r="D832" s="379" t="s">
        <v>1908</v>
      </c>
      <c r="E832" s="380" t="s">
        <v>552</v>
      </c>
      <c r="F832" s="378"/>
    </row>
    <row r="833" spans="1:6">
      <c r="A833" s="374" t="s">
        <v>2007</v>
      </c>
      <c r="B833" s="375" t="s">
        <v>2008</v>
      </c>
      <c r="C833" s="376" t="s">
        <v>2009</v>
      </c>
      <c r="D833" s="379" t="s">
        <v>2010</v>
      </c>
      <c r="E833" s="380" t="s">
        <v>552</v>
      </c>
      <c r="F833" s="378"/>
    </row>
    <row r="834" spans="1:6">
      <c r="A834" s="374" t="s">
        <v>2007</v>
      </c>
      <c r="B834" s="375" t="s">
        <v>2008</v>
      </c>
      <c r="C834" s="376" t="s">
        <v>1907</v>
      </c>
      <c r="D834" s="379" t="s">
        <v>1908</v>
      </c>
      <c r="E834" s="380" t="s">
        <v>552</v>
      </c>
      <c r="F834" s="378"/>
    </row>
    <row r="835" spans="1:6">
      <c r="A835" s="374" t="s">
        <v>2011</v>
      </c>
      <c r="B835" s="375" t="s">
        <v>2012</v>
      </c>
      <c r="C835" s="376">
        <v>8121</v>
      </c>
      <c r="D835" s="379" t="s">
        <v>2013</v>
      </c>
      <c r="E835" s="380" t="s">
        <v>552</v>
      </c>
      <c r="F835" s="378"/>
    </row>
    <row r="836" spans="1:6">
      <c r="A836" s="374" t="s">
        <v>2014</v>
      </c>
      <c r="B836" s="375" t="s">
        <v>2015</v>
      </c>
      <c r="C836" s="376">
        <v>8121</v>
      </c>
      <c r="D836" s="379" t="s">
        <v>2013</v>
      </c>
      <c r="E836" s="380" t="s">
        <v>552</v>
      </c>
      <c r="F836" s="378"/>
    </row>
    <row r="837" spans="1:6">
      <c r="A837" s="374" t="s">
        <v>2016</v>
      </c>
      <c r="B837" s="375" t="s">
        <v>2017</v>
      </c>
      <c r="C837" s="376">
        <v>8121</v>
      </c>
      <c r="D837" s="379" t="s">
        <v>2013</v>
      </c>
      <c r="E837" s="380" t="s">
        <v>552</v>
      </c>
      <c r="F837" s="378"/>
    </row>
    <row r="838" spans="1:6">
      <c r="A838" s="374" t="s">
        <v>2018</v>
      </c>
      <c r="B838" s="375" t="s">
        <v>2019</v>
      </c>
      <c r="C838" s="376">
        <v>8121</v>
      </c>
      <c r="D838" s="379" t="s">
        <v>2013</v>
      </c>
      <c r="E838" s="380" t="s">
        <v>552</v>
      </c>
      <c r="F838" s="378"/>
    </row>
    <row r="839" spans="1:6">
      <c r="A839" s="374" t="s">
        <v>2020</v>
      </c>
      <c r="B839" s="375" t="s">
        <v>2021</v>
      </c>
      <c r="C839" s="376">
        <v>8121</v>
      </c>
      <c r="D839" s="379" t="s">
        <v>2013</v>
      </c>
      <c r="E839" s="380" t="s">
        <v>552</v>
      </c>
      <c r="F839" s="378"/>
    </row>
    <row r="840" spans="1:6">
      <c r="A840" s="374" t="s">
        <v>2022</v>
      </c>
      <c r="B840" s="375" t="s">
        <v>2023</v>
      </c>
      <c r="C840" s="376">
        <v>8121</v>
      </c>
      <c r="D840" s="379" t="s">
        <v>2013</v>
      </c>
      <c r="E840" s="380" t="s">
        <v>552</v>
      </c>
      <c r="F840" s="378"/>
    </row>
    <row r="841" spans="1:6">
      <c r="A841" s="374" t="s">
        <v>2024</v>
      </c>
      <c r="B841" s="375" t="s">
        <v>2025</v>
      </c>
      <c r="C841" s="376">
        <v>8121</v>
      </c>
      <c r="D841" s="379" t="s">
        <v>2013</v>
      </c>
      <c r="E841" s="380" t="s">
        <v>552</v>
      </c>
      <c r="F841" s="378"/>
    </row>
    <row r="842" spans="1:6">
      <c r="A842" s="374" t="s">
        <v>2026</v>
      </c>
      <c r="B842" s="375" t="s">
        <v>2027</v>
      </c>
      <c r="C842" s="376">
        <v>8121</v>
      </c>
      <c r="D842" s="379" t="s">
        <v>2013</v>
      </c>
      <c r="E842" s="380" t="s">
        <v>552</v>
      </c>
      <c r="F842" s="378"/>
    </row>
    <row r="843" spans="1:6">
      <c r="A843" s="374" t="s">
        <v>2028</v>
      </c>
      <c r="B843" s="375" t="s">
        <v>2029</v>
      </c>
      <c r="C843" s="376">
        <v>8121</v>
      </c>
      <c r="D843" s="379" t="s">
        <v>2013</v>
      </c>
      <c r="E843" s="380" t="s">
        <v>552</v>
      </c>
      <c r="F843" s="378"/>
    </row>
    <row r="844" spans="1:6">
      <c r="A844" s="374" t="s">
        <v>2030</v>
      </c>
      <c r="B844" s="375" t="s">
        <v>2031</v>
      </c>
      <c r="C844" s="376" t="s">
        <v>640</v>
      </c>
      <c r="D844" s="379" t="s">
        <v>641</v>
      </c>
      <c r="E844" s="380" t="s">
        <v>552</v>
      </c>
      <c r="F844" s="378"/>
    </row>
    <row r="845" spans="1:6">
      <c r="A845" s="374" t="s">
        <v>2032</v>
      </c>
      <c r="B845" s="375" t="s">
        <v>2033</v>
      </c>
      <c r="C845" s="376" t="s">
        <v>640</v>
      </c>
      <c r="D845" s="379" t="s">
        <v>641</v>
      </c>
      <c r="E845" s="380" t="s">
        <v>552</v>
      </c>
      <c r="F845" s="378"/>
    </row>
    <row r="846" spans="1:6">
      <c r="A846" s="374" t="s">
        <v>2032</v>
      </c>
      <c r="B846" s="375" t="s">
        <v>2033</v>
      </c>
      <c r="C846" s="376">
        <v>8121</v>
      </c>
      <c r="D846" s="379" t="s">
        <v>2013</v>
      </c>
      <c r="E846" s="380"/>
      <c r="F846" s="378"/>
    </row>
    <row r="847" spans="1:6">
      <c r="A847" s="374" t="s">
        <v>2034</v>
      </c>
      <c r="B847" s="375" t="s">
        <v>2035</v>
      </c>
      <c r="C847" s="376">
        <v>1511</v>
      </c>
      <c r="D847" s="379" t="s">
        <v>1621</v>
      </c>
      <c r="E847" s="380" t="s">
        <v>552</v>
      </c>
      <c r="F847" s="378"/>
    </row>
    <row r="848" spans="1:6">
      <c r="A848" s="374" t="s">
        <v>2034</v>
      </c>
      <c r="B848" s="375" t="s">
        <v>2035</v>
      </c>
      <c r="C848" s="376">
        <v>8131</v>
      </c>
      <c r="D848" s="379" t="s">
        <v>2036</v>
      </c>
      <c r="E848" s="380"/>
      <c r="F848" s="378"/>
    </row>
    <row r="849" spans="1:6">
      <c r="A849" s="374" t="s">
        <v>2037</v>
      </c>
      <c r="B849" s="375" t="s">
        <v>2038</v>
      </c>
      <c r="C849" s="376">
        <v>8131</v>
      </c>
      <c r="D849" s="379" t="s">
        <v>2036</v>
      </c>
      <c r="E849" s="380" t="s">
        <v>552</v>
      </c>
      <c r="F849" s="378"/>
    </row>
    <row r="850" spans="1:6">
      <c r="A850" s="374" t="s">
        <v>2039</v>
      </c>
      <c r="B850" s="375" t="s">
        <v>2040</v>
      </c>
      <c r="C850" s="376">
        <v>8131</v>
      </c>
      <c r="D850" s="379" t="s">
        <v>2036</v>
      </c>
      <c r="E850" s="380" t="s">
        <v>552</v>
      </c>
      <c r="F850" s="378"/>
    </row>
    <row r="851" spans="1:6">
      <c r="A851" s="374" t="s">
        <v>2041</v>
      </c>
      <c r="B851" s="375" t="s">
        <v>2042</v>
      </c>
      <c r="C851" s="376">
        <v>8131</v>
      </c>
      <c r="D851" s="379" t="s">
        <v>2036</v>
      </c>
      <c r="E851" s="380" t="s">
        <v>552</v>
      </c>
      <c r="F851" s="378"/>
    </row>
    <row r="852" spans="1:6">
      <c r="A852" s="374" t="s">
        <v>2043</v>
      </c>
      <c r="B852" s="375" t="s">
        <v>2044</v>
      </c>
      <c r="C852" s="376">
        <v>1511</v>
      </c>
      <c r="D852" s="379" t="s">
        <v>1621</v>
      </c>
      <c r="E852" s="380" t="s">
        <v>552</v>
      </c>
      <c r="F852" s="378"/>
    </row>
    <row r="853" spans="1:6">
      <c r="A853" s="374" t="s">
        <v>2043</v>
      </c>
      <c r="B853" s="375" t="s">
        <v>2044</v>
      </c>
      <c r="C853" s="376">
        <v>8131</v>
      </c>
      <c r="D853" s="379" t="s">
        <v>2036</v>
      </c>
      <c r="E853" s="380"/>
      <c r="F853" s="378"/>
    </row>
    <row r="854" spans="1:6">
      <c r="A854" s="374" t="s">
        <v>2045</v>
      </c>
      <c r="B854" s="375" t="s">
        <v>2046</v>
      </c>
      <c r="C854" s="376">
        <v>8131</v>
      </c>
      <c r="D854" s="379" t="s">
        <v>2036</v>
      </c>
      <c r="E854" s="380" t="s">
        <v>552</v>
      </c>
      <c r="F854" s="378"/>
    </row>
    <row r="855" spans="1:6">
      <c r="A855" s="374" t="s">
        <v>2047</v>
      </c>
      <c r="B855" s="375" t="s">
        <v>2048</v>
      </c>
      <c r="C855" s="376">
        <v>8131</v>
      </c>
      <c r="D855" s="379" t="s">
        <v>2036</v>
      </c>
      <c r="E855" s="380" t="s">
        <v>552</v>
      </c>
      <c r="F855" s="378"/>
    </row>
    <row r="856" spans="1:6">
      <c r="A856" s="374" t="s">
        <v>2049</v>
      </c>
      <c r="B856" s="375" t="s">
        <v>2050</v>
      </c>
      <c r="C856" s="376">
        <v>8131</v>
      </c>
      <c r="D856" s="379" t="s">
        <v>2036</v>
      </c>
      <c r="E856" s="380" t="s">
        <v>552</v>
      </c>
      <c r="F856" s="378"/>
    </row>
    <row r="857" spans="1:6">
      <c r="A857" s="374" t="s">
        <v>2051</v>
      </c>
      <c r="B857" s="375" t="s">
        <v>2052</v>
      </c>
      <c r="C857" s="376">
        <v>1511</v>
      </c>
      <c r="D857" s="379" t="s">
        <v>1621</v>
      </c>
      <c r="E857" s="380" t="s">
        <v>552</v>
      </c>
      <c r="F857" s="378"/>
    </row>
    <row r="858" spans="1:6">
      <c r="A858" s="374" t="s">
        <v>2051</v>
      </c>
      <c r="B858" s="375" t="s">
        <v>2052</v>
      </c>
      <c r="C858" s="376">
        <v>8131</v>
      </c>
      <c r="D858" s="379" t="s">
        <v>2036</v>
      </c>
      <c r="E858" s="380"/>
      <c r="F858" s="378"/>
    </row>
    <row r="859" spans="1:6">
      <c r="A859" s="374" t="s">
        <v>2053</v>
      </c>
      <c r="B859" s="375" t="s">
        <v>2054</v>
      </c>
      <c r="C859" s="376">
        <v>8131</v>
      </c>
      <c r="D859" s="379" t="s">
        <v>2036</v>
      </c>
      <c r="E859" s="380" t="s">
        <v>552</v>
      </c>
      <c r="F859" s="378"/>
    </row>
    <row r="860" spans="1:6">
      <c r="A860" s="374" t="s">
        <v>2055</v>
      </c>
      <c r="B860" s="375" t="s">
        <v>2056</v>
      </c>
      <c r="C860" s="376">
        <v>8131</v>
      </c>
      <c r="D860" s="379" t="s">
        <v>2036</v>
      </c>
      <c r="E860" s="380" t="s">
        <v>552</v>
      </c>
      <c r="F860" s="378"/>
    </row>
    <row r="861" spans="1:6">
      <c r="A861" s="374" t="s">
        <v>2057</v>
      </c>
      <c r="B861" s="375" t="s">
        <v>2058</v>
      </c>
      <c r="C861" s="376">
        <v>8131</v>
      </c>
      <c r="D861" s="379" t="s">
        <v>2036</v>
      </c>
      <c r="E861" s="380" t="s">
        <v>552</v>
      </c>
      <c r="F861" s="378"/>
    </row>
    <row r="862" spans="1:6">
      <c r="A862" s="374" t="s">
        <v>2059</v>
      </c>
      <c r="B862" s="375" t="s">
        <v>2060</v>
      </c>
      <c r="C862" s="376">
        <v>1521</v>
      </c>
      <c r="D862" s="379" t="s">
        <v>1755</v>
      </c>
      <c r="E862" s="380" t="s">
        <v>552</v>
      </c>
      <c r="F862" s="378"/>
    </row>
    <row r="863" spans="1:6">
      <c r="A863" s="374" t="s">
        <v>2061</v>
      </c>
      <c r="B863" s="375" t="s">
        <v>2062</v>
      </c>
      <c r="C863" s="376">
        <v>1521</v>
      </c>
      <c r="D863" s="379" t="s">
        <v>1755</v>
      </c>
      <c r="E863" s="380"/>
      <c r="F863" s="378"/>
    </row>
    <row r="864" spans="1:6">
      <c r="A864" s="374" t="s">
        <v>2061</v>
      </c>
      <c r="B864" s="375" t="s">
        <v>2062</v>
      </c>
      <c r="C864" s="376">
        <v>1522</v>
      </c>
      <c r="D864" s="379" t="s">
        <v>1967</v>
      </c>
      <c r="E864" s="380" t="s">
        <v>552</v>
      </c>
      <c r="F864" s="378"/>
    </row>
    <row r="865" spans="1:6">
      <c r="A865" s="374" t="s">
        <v>2063</v>
      </c>
      <c r="B865" s="375" t="s">
        <v>2064</v>
      </c>
      <c r="C865" s="376">
        <v>1521</v>
      </c>
      <c r="D865" s="379" t="s">
        <v>1755</v>
      </c>
      <c r="E865" s="380" t="s">
        <v>552</v>
      </c>
      <c r="F865" s="378"/>
    </row>
    <row r="866" spans="1:6">
      <c r="A866" s="374" t="s">
        <v>2063</v>
      </c>
      <c r="B866" s="375" t="s">
        <v>2064</v>
      </c>
      <c r="C866" s="376">
        <v>1522</v>
      </c>
      <c r="D866" s="379" t="s">
        <v>1967</v>
      </c>
      <c r="E866" s="380"/>
      <c r="F866" s="378"/>
    </row>
    <row r="867" spans="1:6">
      <c r="A867" s="374" t="s">
        <v>2065</v>
      </c>
      <c r="B867" s="375" t="s">
        <v>2066</v>
      </c>
      <c r="C867" s="376" t="s">
        <v>2067</v>
      </c>
      <c r="D867" s="379" t="s">
        <v>2068</v>
      </c>
      <c r="E867" s="380" t="s">
        <v>552</v>
      </c>
      <c r="F867" s="378"/>
    </row>
    <row r="868" spans="1:6">
      <c r="A868" s="374" t="s">
        <v>2069</v>
      </c>
      <c r="B868" s="375" t="s">
        <v>2070</v>
      </c>
      <c r="C868" s="376" t="s">
        <v>2067</v>
      </c>
      <c r="D868" s="379" t="s">
        <v>2068</v>
      </c>
      <c r="E868" s="380" t="s">
        <v>552</v>
      </c>
      <c r="F868" s="378"/>
    </row>
    <row r="869" spans="1:6">
      <c r="A869" s="374" t="s">
        <v>2071</v>
      </c>
      <c r="B869" s="375" t="s">
        <v>2072</v>
      </c>
      <c r="C869" s="376" t="s">
        <v>2073</v>
      </c>
      <c r="D869" s="379" t="s">
        <v>2074</v>
      </c>
      <c r="E869" s="380" t="s">
        <v>552</v>
      </c>
      <c r="F869" s="378"/>
    </row>
    <row r="870" spans="1:6">
      <c r="A870" s="374" t="s">
        <v>2075</v>
      </c>
      <c r="B870" s="375" t="s">
        <v>2076</v>
      </c>
      <c r="C870" s="376" t="s">
        <v>2073</v>
      </c>
      <c r="D870" s="379" t="s">
        <v>2074</v>
      </c>
      <c r="E870" s="380" t="s">
        <v>552</v>
      </c>
      <c r="F870" s="378"/>
    </row>
    <row r="871" spans="1:6">
      <c r="A871" s="374" t="s">
        <v>2077</v>
      </c>
      <c r="B871" s="375" t="s">
        <v>2078</v>
      </c>
      <c r="C871" s="376" t="s">
        <v>2067</v>
      </c>
      <c r="D871" s="379" t="s">
        <v>2068</v>
      </c>
      <c r="E871" s="380" t="s">
        <v>552</v>
      </c>
      <c r="F871" s="378"/>
    </row>
    <row r="872" spans="1:6">
      <c r="A872" s="374" t="s">
        <v>2079</v>
      </c>
      <c r="B872" s="375" t="s">
        <v>2080</v>
      </c>
      <c r="C872" s="376" t="s">
        <v>2067</v>
      </c>
      <c r="D872" s="379" t="s">
        <v>2068</v>
      </c>
      <c r="E872" s="380" t="s">
        <v>552</v>
      </c>
      <c r="F872" s="378"/>
    </row>
    <row r="873" spans="1:6">
      <c r="A873" s="374" t="s">
        <v>2081</v>
      </c>
      <c r="B873" s="375" t="s">
        <v>2082</v>
      </c>
      <c r="C873" s="376">
        <v>8111</v>
      </c>
      <c r="D873" s="379" t="s">
        <v>1211</v>
      </c>
      <c r="E873" s="380" t="s">
        <v>552</v>
      </c>
      <c r="F873" s="378"/>
    </row>
    <row r="874" spans="1:6">
      <c r="A874" s="374" t="s">
        <v>2081</v>
      </c>
      <c r="B874" s="375" t="s">
        <v>2082</v>
      </c>
      <c r="C874" s="376">
        <v>8311</v>
      </c>
      <c r="D874" s="379" t="s">
        <v>1643</v>
      </c>
      <c r="E874" s="380"/>
      <c r="F874" s="378"/>
    </row>
    <row r="875" spans="1:6">
      <c r="A875" s="374" t="s">
        <v>2083</v>
      </c>
      <c r="B875" s="375" t="s">
        <v>2084</v>
      </c>
      <c r="C875" s="376">
        <v>1521</v>
      </c>
      <c r="D875" s="379" t="s">
        <v>1755</v>
      </c>
      <c r="E875" s="380"/>
      <c r="F875" s="381"/>
    </row>
    <row r="876" spans="1:6">
      <c r="A876" s="374" t="s">
        <v>2083</v>
      </c>
      <c r="B876" s="375" t="s">
        <v>2084</v>
      </c>
      <c r="C876" s="376" t="s">
        <v>2085</v>
      </c>
      <c r="D876" s="379" t="s">
        <v>2086</v>
      </c>
      <c r="E876" s="380" t="s">
        <v>552</v>
      </c>
      <c r="F876" s="378"/>
    </row>
    <row r="877" spans="1:6">
      <c r="A877" s="374" t="s">
        <v>2083</v>
      </c>
      <c r="B877" s="375" t="s">
        <v>2084</v>
      </c>
      <c r="C877" s="376" t="s">
        <v>2087</v>
      </c>
      <c r="D877" s="379" t="s">
        <v>2088</v>
      </c>
      <c r="E877" s="380"/>
      <c r="F877" s="378"/>
    </row>
    <row r="878" spans="1:6">
      <c r="A878" s="374" t="s">
        <v>2089</v>
      </c>
      <c r="B878" s="375" t="s">
        <v>2090</v>
      </c>
      <c r="C878" s="376">
        <v>1521</v>
      </c>
      <c r="D878" s="379" t="s">
        <v>1755</v>
      </c>
      <c r="E878" s="380"/>
      <c r="F878" s="381"/>
    </row>
    <row r="879" spans="1:6">
      <c r="A879" s="374" t="s">
        <v>2089</v>
      </c>
      <c r="B879" s="375" t="s">
        <v>2090</v>
      </c>
      <c r="C879" s="376">
        <v>8131</v>
      </c>
      <c r="D879" s="379" t="s">
        <v>2036</v>
      </c>
      <c r="E879" s="380"/>
      <c r="F879" s="378"/>
    </row>
    <row r="880" spans="1:6">
      <c r="A880" s="374" t="s">
        <v>2089</v>
      </c>
      <c r="B880" s="375" t="s">
        <v>2090</v>
      </c>
      <c r="C880" s="376" t="s">
        <v>2073</v>
      </c>
      <c r="D880" s="379" t="s">
        <v>2074</v>
      </c>
      <c r="E880" s="380"/>
      <c r="F880" s="378"/>
    </row>
    <row r="881" spans="1:6">
      <c r="A881" s="374" t="s">
        <v>2089</v>
      </c>
      <c r="B881" s="375" t="s">
        <v>2090</v>
      </c>
      <c r="C881" s="376" t="s">
        <v>2091</v>
      </c>
      <c r="D881" s="379" t="s">
        <v>2092</v>
      </c>
      <c r="E881" s="380" t="s">
        <v>552</v>
      </c>
      <c r="F881" s="378"/>
    </row>
    <row r="882" spans="1:6">
      <c r="A882" s="374" t="s">
        <v>2089</v>
      </c>
      <c r="B882" s="375" t="s">
        <v>2090</v>
      </c>
      <c r="C882" s="376" t="s">
        <v>2093</v>
      </c>
      <c r="D882" s="379" t="s">
        <v>2094</v>
      </c>
      <c r="E882" s="380"/>
      <c r="F882" s="381"/>
    </row>
    <row r="883" spans="1:6">
      <c r="A883" s="374" t="s">
        <v>2095</v>
      </c>
      <c r="B883" s="375" t="s">
        <v>2096</v>
      </c>
      <c r="C883" s="376">
        <v>1521</v>
      </c>
      <c r="D883" s="379" t="s">
        <v>1755</v>
      </c>
      <c r="E883" s="380"/>
      <c r="F883" s="381"/>
    </row>
    <row r="884" spans="1:6">
      <c r="A884" s="374" t="s">
        <v>2095</v>
      </c>
      <c r="B884" s="375" t="s">
        <v>2096</v>
      </c>
      <c r="C884" s="376" t="s">
        <v>2073</v>
      </c>
      <c r="D884" s="379" t="s">
        <v>2074</v>
      </c>
      <c r="E884" s="380" t="s">
        <v>552</v>
      </c>
      <c r="F884" s="378"/>
    </row>
    <row r="885" spans="1:6">
      <c r="A885" s="374" t="s">
        <v>2097</v>
      </c>
      <c r="B885" s="375" t="s">
        <v>2098</v>
      </c>
      <c r="C885" s="376" t="s">
        <v>2073</v>
      </c>
      <c r="D885" s="379" t="s">
        <v>2074</v>
      </c>
      <c r="E885" s="380" t="s">
        <v>552</v>
      </c>
      <c r="F885" s="378"/>
    </row>
    <row r="886" spans="1:6">
      <c r="A886" s="374" t="s">
        <v>2099</v>
      </c>
      <c r="B886" s="375" t="s">
        <v>2100</v>
      </c>
      <c r="C886" s="376" t="s">
        <v>1938</v>
      </c>
      <c r="D886" s="379" t="s">
        <v>1939</v>
      </c>
      <c r="E886" s="380" t="s">
        <v>552</v>
      </c>
      <c r="F886" s="378"/>
    </row>
    <row r="887" spans="1:6">
      <c r="A887" s="374" t="s">
        <v>2099</v>
      </c>
      <c r="B887" s="375" t="s">
        <v>2100</v>
      </c>
      <c r="C887" s="376" t="s">
        <v>2101</v>
      </c>
      <c r="D887" s="379" t="s">
        <v>2102</v>
      </c>
      <c r="E887" s="380"/>
      <c r="F887" s="381"/>
    </row>
    <row r="888" spans="1:6">
      <c r="A888" s="374" t="s">
        <v>2099</v>
      </c>
      <c r="B888" s="375" t="s">
        <v>2100</v>
      </c>
      <c r="C888" s="376" t="s">
        <v>1940</v>
      </c>
      <c r="D888" s="379" t="s">
        <v>1941</v>
      </c>
      <c r="E888" s="380" t="s">
        <v>552</v>
      </c>
      <c r="F888" s="378"/>
    </row>
    <row r="889" spans="1:6">
      <c r="A889" s="374" t="s">
        <v>2099</v>
      </c>
      <c r="B889" s="375" t="s">
        <v>2100</v>
      </c>
      <c r="C889" s="376" t="s">
        <v>2103</v>
      </c>
      <c r="D889" s="379" t="s">
        <v>2104</v>
      </c>
      <c r="E889" s="380"/>
      <c r="F889" s="381"/>
    </row>
    <row r="890" spans="1:6">
      <c r="A890" s="374" t="s">
        <v>2105</v>
      </c>
      <c r="B890" s="375" t="s">
        <v>2106</v>
      </c>
      <c r="C890" s="376" t="s">
        <v>2073</v>
      </c>
      <c r="D890" s="379" t="s">
        <v>2074</v>
      </c>
      <c r="E890" s="380" t="s">
        <v>552</v>
      </c>
      <c r="F890" s="378"/>
    </row>
    <row r="891" spans="1:6">
      <c r="A891" s="374" t="s">
        <v>2105</v>
      </c>
      <c r="B891" s="375" t="s">
        <v>2106</v>
      </c>
      <c r="C891" s="376" t="s">
        <v>2107</v>
      </c>
      <c r="D891" s="379" t="s">
        <v>2108</v>
      </c>
      <c r="E891" s="380"/>
      <c r="F891" s="378"/>
    </row>
    <row r="892" spans="1:6">
      <c r="A892" s="374" t="s">
        <v>2109</v>
      </c>
      <c r="B892" s="375" t="s">
        <v>2110</v>
      </c>
      <c r="C892" s="376" t="s">
        <v>2073</v>
      </c>
      <c r="D892" s="379" t="s">
        <v>2074</v>
      </c>
      <c r="E892" s="380" t="s">
        <v>552</v>
      </c>
      <c r="F892" s="381"/>
    </row>
    <row r="893" spans="1:6">
      <c r="A893" s="374" t="s">
        <v>2111</v>
      </c>
      <c r="B893" s="375" t="s">
        <v>2112</v>
      </c>
      <c r="C893" s="376" t="s">
        <v>2113</v>
      </c>
      <c r="D893" s="379" t="s">
        <v>2114</v>
      </c>
      <c r="E893" s="380" t="s">
        <v>552</v>
      </c>
      <c r="F893" s="378"/>
    </row>
    <row r="894" spans="1:6">
      <c r="A894" s="374" t="s">
        <v>2115</v>
      </c>
      <c r="B894" s="375" t="s">
        <v>2116</v>
      </c>
      <c r="C894" s="376" t="s">
        <v>1890</v>
      </c>
      <c r="D894" s="379" t="s">
        <v>1891</v>
      </c>
      <c r="E894" s="380" t="s">
        <v>552</v>
      </c>
      <c r="F894" s="378"/>
    </row>
    <row r="895" spans="1:6">
      <c r="A895" s="374" t="s">
        <v>2117</v>
      </c>
      <c r="B895" s="375" t="s">
        <v>2118</v>
      </c>
      <c r="C895" s="376" t="s">
        <v>1760</v>
      </c>
      <c r="D895" s="379" t="s">
        <v>1942</v>
      </c>
      <c r="E895" s="380" t="s">
        <v>552</v>
      </c>
      <c r="F895" s="378"/>
    </row>
    <row r="896" spans="1:6">
      <c r="A896" s="374" t="s">
        <v>2119</v>
      </c>
      <c r="B896" s="375" t="s">
        <v>2120</v>
      </c>
      <c r="C896" s="376" t="s">
        <v>1760</v>
      </c>
      <c r="D896" s="379" t="s">
        <v>1942</v>
      </c>
      <c r="E896" s="380" t="s">
        <v>552</v>
      </c>
      <c r="F896" s="378"/>
    </row>
    <row r="897" spans="1:6">
      <c r="A897" s="374" t="s">
        <v>2119</v>
      </c>
      <c r="B897" s="375" t="s">
        <v>2120</v>
      </c>
      <c r="C897" s="376" t="s">
        <v>2107</v>
      </c>
      <c r="D897" s="379" t="s">
        <v>2108</v>
      </c>
      <c r="E897" s="380"/>
      <c r="F897" s="378"/>
    </row>
    <row r="898" spans="1:6">
      <c r="A898" s="374" t="s">
        <v>2121</v>
      </c>
      <c r="B898" s="375" t="s">
        <v>2122</v>
      </c>
      <c r="C898" s="376" t="s">
        <v>1760</v>
      </c>
      <c r="D898" s="379" t="s">
        <v>1942</v>
      </c>
      <c r="E898" s="380" t="s">
        <v>552</v>
      </c>
      <c r="F898" s="378"/>
    </row>
    <row r="899" spans="1:6">
      <c r="A899" s="374" t="s">
        <v>2121</v>
      </c>
      <c r="B899" s="375" t="s">
        <v>2122</v>
      </c>
      <c r="C899" s="376" t="s">
        <v>2107</v>
      </c>
      <c r="D899" s="379" t="s">
        <v>2108</v>
      </c>
      <c r="E899" s="380"/>
      <c r="F899" s="378"/>
    </row>
    <row r="900" spans="1:6">
      <c r="A900" s="374" t="s">
        <v>2123</v>
      </c>
      <c r="B900" s="375" t="s">
        <v>2124</v>
      </c>
      <c r="C900" s="376" t="s">
        <v>1760</v>
      </c>
      <c r="D900" s="379" t="s">
        <v>1942</v>
      </c>
      <c r="E900" s="380" t="s">
        <v>552</v>
      </c>
      <c r="F900" s="378"/>
    </row>
    <row r="901" spans="1:6">
      <c r="A901" s="374" t="s">
        <v>2123</v>
      </c>
      <c r="B901" s="375" t="s">
        <v>2124</v>
      </c>
      <c r="C901" s="376" t="s">
        <v>2107</v>
      </c>
      <c r="D901" s="379" t="s">
        <v>2108</v>
      </c>
      <c r="E901" s="380"/>
      <c r="F901" s="378"/>
    </row>
    <row r="902" spans="1:6">
      <c r="A902" s="374" t="s">
        <v>2125</v>
      </c>
      <c r="B902" s="375" t="s">
        <v>2126</v>
      </c>
      <c r="C902" s="376" t="s">
        <v>2107</v>
      </c>
      <c r="D902" s="379" t="s">
        <v>2108</v>
      </c>
      <c r="E902" s="380" t="s">
        <v>552</v>
      </c>
      <c r="F902" s="378"/>
    </row>
    <row r="903" spans="1:6">
      <c r="A903" s="374" t="s">
        <v>2127</v>
      </c>
      <c r="B903" s="375" t="s">
        <v>2128</v>
      </c>
      <c r="C903" s="376" t="s">
        <v>2107</v>
      </c>
      <c r="D903" s="379" t="s">
        <v>2108</v>
      </c>
      <c r="E903" s="380" t="s">
        <v>552</v>
      </c>
      <c r="F903" s="378"/>
    </row>
    <row r="904" spans="1:6">
      <c r="A904" s="374" t="s">
        <v>2129</v>
      </c>
      <c r="B904" s="375" t="s">
        <v>2130</v>
      </c>
      <c r="C904" s="376">
        <v>1521</v>
      </c>
      <c r="D904" s="379" t="s">
        <v>1755</v>
      </c>
      <c r="E904" s="380" t="s">
        <v>552</v>
      </c>
      <c r="F904" s="378"/>
    </row>
    <row r="905" spans="1:6">
      <c r="A905" s="374" t="s">
        <v>2131</v>
      </c>
      <c r="B905" s="375" t="s">
        <v>2132</v>
      </c>
      <c r="C905" s="376">
        <v>1521</v>
      </c>
      <c r="D905" s="379" t="s">
        <v>1755</v>
      </c>
      <c r="E905" s="380" t="s">
        <v>552</v>
      </c>
      <c r="F905" s="378"/>
    </row>
    <row r="906" spans="1:6">
      <c r="A906" s="374" t="s">
        <v>2131</v>
      </c>
      <c r="B906" s="375" t="s">
        <v>2132</v>
      </c>
      <c r="C906" s="376">
        <v>8261</v>
      </c>
      <c r="D906" s="379" t="s">
        <v>2133</v>
      </c>
      <c r="E906" s="380"/>
      <c r="F906" s="378"/>
    </row>
    <row r="907" spans="1:6">
      <c r="A907" s="374" t="s">
        <v>2134</v>
      </c>
      <c r="B907" s="375" t="s">
        <v>2135</v>
      </c>
      <c r="C907" s="376">
        <v>1521</v>
      </c>
      <c r="D907" s="379" t="s">
        <v>1755</v>
      </c>
      <c r="E907" s="380" t="s">
        <v>552</v>
      </c>
      <c r="F907" s="378"/>
    </row>
    <row r="908" spans="1:6">
      <c r="A908" s="374" t="s">
        <v>2136</v>
      </c>
      <c r="B908" s="375" t="s">
        <v>2137</v>
      </c>
      <c r="C908" s="376">
        <v>1521</v>
      </c>
      <c r="D908" s="379" t="s">
        <v>1755</v>
      </c>
      <c r="E908" s="380" t="s">
        <v>552</v>
      </c>
      <c r="F908" s="378"/>
    </row>
    <row r="909" spans="1:6">
      <c r="A909" s="374" t="s">
        <v>2138</v>
      </c>
      <c r="B909" s="375" t="s">
        <v>2139</v>
      </c>
      <c r="C909" s="376">
        <v>1522</v>
      </c>
      <c r="D909" s="379" t="s">
        <v>1967</v>
      </c>
      <c r="E909" s="380"/>
      <c r="F909" s="378"/>
    </row>
    <row r="910" spans="1:6">
      <c r="A910" s="374" t="s">
        <v>2138</v>
      </c>
      <c r="B910" s="375" t="s">
        <v>2139</v>
      </c>
      <c r="C910" s="376">
        <v>8261</v>
      </c>
      <c r="D910" s="379" t="s">
        <v>2133</v>
      </c>
      <c r="E910" s="380" t="s">
        <v>552</v>
      </c>
      <c r="F910" s="378"/>
    </row>
    <row r="911" spans="1:6">
      <c r="A911" s="374" t="s">
        <v>2140</v>
      </c>
      <c r="B911" s="375" t="s">
        <v>2141</v>
      </c>
      <c r="C911" s="376">
        <v>1522</v>
      </c>
      <c r="D911" s="379" t="s">
        <v>1967</v>
      </c>
      <c r="E911" s="380" t="s">
        <v>552</v>
      </c>
      <c r="F911" s="378"/>
    </row>
    <row r="912" spans="1:6">
      <c r="A912" s="374" t="s">
        <v>2142</v>
      </c>
      <c r="B912" s="375" t="s">
        <v>2143</v>
      </c>
      <c r="C912" s="376">
        <v>1522</v>
      </c>
      <c r="D912" s="379" t="s">
        <v>1967</v>
      </c>
      <c r="E912" s="380" t="s">
        <v>552</v>
      </c>
      <c r="F912" s="378"/>
    </row>
    <row r="913" spans="1:6">
      <c r="A913" s="374" t="s">
        <v>2144</v>
      </c>
      <c r="B913" s="375" t="s">
        <v>2145</v>
      </c>
      <c r="C913" s="376">
        <v>1522</v>
      </c>
      <c r="D913" s="379" t="s">
        <v>1967</v>
      </c>
      <c r="E913" s="380"/>
      <c r="F913" s="378"/>
    </row>
    <row r="914" spans="1:6">
      <c r="A914" s="374" t="s">
        <v>2144</v>
      </c>
      <c r="B914" s="375" t="s">
        <v>2145</v>
      </c>
      <c r="C914" s="376">
        <v>8262</v>
      </c>
      <c r="D914" s="379" t="s">
        <v>2146</v>
      </c>
      <c r="E914" s="380" t="s">
        <v>552</v>
      </c>
      <c r="F914" s="378"/>
    </row>
    <row r="915" spans="1:6">
      <c r="A915" s="374" t="s">
        <v>2147</v>
      </c>
      <c r="B915" s="375" t="s">
        <v>2148</v>
      </c>
      <c r="C915" s="376">
        <v>1522</v>
      </c>
      <c r="D915" s="379" t="s">
        <v>1967</v>
      </c>
      <c r="E915" s="380"/>
      <c r="F915" s="378"/>
    </row>
    <row r="916" spans="1:6">
      <c r="A916" s="374" t="s">
        <v>2147</v>
      </c>
      <c r="B916" s="375" t="s">
        <v>2148</v>
      </c>
      <c r="C916" s="376">
        <v>8263</v>
      </c>
      <c r="D916" s="379" t="s">
        <v>2149</v>
      </c>
      <c r="E916" s="380" t="s">
        <v>552</v>
      </c>
      <c r="F916" s="378"/>
    </row>
    <row r="917" spans="1:6">
      <c r="A917" s="374" t="s">
        <v>2150</v>
      </c>
      <c r="B917" s="375" t="s">
        <v>2151</v>
      </c>
      <c r="C917" s="376">
        <v>1521</v>
      </c>
      <c r="D917" s="379" t="s">
        <v>1755</v>
      </c>
      <c r="E917" s="380" t="s">
        <v>552</v>
      </c>
      <c r="F917" s="378"/>
    </row>
    <row r="918" spans="1:6">
      <c r="A918" s="374" t="s">
        <v>2150</v>
      </c>
      <c r="B918" s="375" t="s">
        <v>2151</v>
      </c>
      <c r="C918" s="376">
        <v>1522</v>
      </c>
      <c r="D918" s="379" t="s">
        <v>1967</v>
      </c>
      <c r="E918" s="380"/>
      <c r="F918" s="378"/>
    </row>
    <row r="919" spans="1:6">
      <c r="A919" s="374" t="s">
        <v>2152</v>
      </c>
      <c r="B919" s="375" t="s">
        <v>2153</v>
      </c>
      <c r="C919" s="376" t="s">
        <v>1561</v>
      </c>
      <c r="D919" s="379" t="s">
        <v>1562</v>
      </c>
      <c r="E919" s="380" t="s">
        <v>552</v>
      </c>
      <c r="F919" s="378"/>
    </row>
    <row r="920" spans="1:6">
      <c r="A920" s="374" t="s">
        <v>2154</v>
      </c>
      <c r="B920" s="375" t="s">
        <v>2155</v>
      </c>
      <c r="C920" s="376">
        <v>1541</v>
      </c>
      <c r="D920" s="379" t="s">
        <v>1625</v>
      </c>
      <c r="E920" s="380"/>
      <c r="F920" s="378"/>
    </row>
    <row r="921" spans="1:6">
      <c r="A921" s="374" t="s">
        <v>2154</v>
      </c>
      <c r="B921" s="375" t="s">
        <v>2155</v>
      </c>
      <c r="C921" s="376">
        <v>1542</v>
      </c>
      <c r="D921" s="379" t="s">
        <v>2156</v>
      </c>
      <c r="E921" s="380" t="s">
        <v>552</v>
      </c>
      <c r="F921" s="378"/>
    </row>
    <row r="922" spans="1:6">
      <c r="A922" s="374" t="s">
        <v>2157</v>
      </c>
      <c r="B922" s="375" t="s">
        <v>2158</v>
      </c>
      <c r="C922" s="376">
        <v>1541</v>
      </c>
      <c r="D922" s="379" t="s">
        <v>1625</v>
      </c>
      <c r="E922" s="380"/>
      <c r="F922" s="378"/>
    </row>
    <row r="923" spans="1:6">
      <c r="A923" s="374" t="s">
        <v>2157</v>
      </c>
      <c r="B923" s="375" t="s">
        <v>2158</v>
      </c>
      <c r="C923" s="376">
        <v>1542</v>
      </c>
      <c r="D923" s="379" t="s">
        <v>2156</v>
      </c>
      <c r="E923" s="380" t="s">
        <v>552</v>
      </c>
      <c r="F923" s="378"/>
    </row>
    <row r="924" spans="1:6">
      <c r="A924" s="374" t="s">
        <v>2159</v>
      </c>
      <c r="B924" s="375" t="s">
        <v>2160</v>
      </c>
      <c r="C924" s="376">
        <v>1541</v>
      </c>
      <c r="D924" s="379" t="s">
        <v>1625</v>
      </c>
      <c r="E924" s="380"/>
      <c r="F924" s="378"/>
    </row>
    <row r="925" spans="1:6">
      <c r="A925" s="374" t="s">
        <v>2159</v>
      </c>
      <c r="B925" s="375" t="s">
        <v>2160</v>
      </c>
      <c r="C925" s="376">
        <v>1584</v>
      </c>
      <c r="D925" s="379" t="s">
        <v>851</v>
      </c>
      <c r="E925" s="380" t="s">
        <v>552</v>
      </c>
      <c r="F925" s="378"/>
    </row>
    <row r="926" spans="1:6">
      <c r="A926" s="374" t="s">
        <v>2161</v>
      </c>
      <c r="B926" s="375" t="s">
        <v>2162</v>
      </c>
      <c r="C926" s="376">
        <v>1541</v>
      </c>
      <c r="D926" s="379" t="s">
        <v>1625</v>
      </c>
      <c r="E926" s="380" t="s">
        <v>552</v>
      </c>
      <c r="F926" s="378"/>
    </row>
    <row r="927" spans="1:6">
      <c r="A927" s="374" t="s">
        <v>2163</v>
      </c>
      <c r="B927" s="375" t="s">
        <v>2164</v>
      </c>
      <c r="C927" s="376">
        <v>1541</v>
      </c>
      <c r="D927" s="379" t="s">
        <v>1625</v>
      </c>
      <c r="E927" s="380" t="s">
        <v>552</v>
      </c>
      <c r="F927" s="378"/>
    </row>
    <row r="928" spans="1:6">
      <c r="A928" s="374" t="s">
        <v>2165</v>
      </c>
      <c r="B928" s="375" t="s">
        <v>2166</v>
      </c>
      <c r="C928" s="376">
        <v>1541</v>
      </c>
      <c r="D928" s="379" t="s">
        <v>1625</v>
      </c>
      <c r="E928" s="380" t="s">
        <v>552</v>
      </c>
      <c r="F928" s="378"/>
    </row>
    <row r="929" spans="1:6">
      <c r="A929" s="374" t="s">
        <v>2167</v>
      </c>
      <c r="B929" s="375" t="s">
        <v>2168</v>
      </c>
      <c r="C929" s="376">
        <v>1541</v>
      </c>
      <c r="D929" s="379" t="s">
        <v>1625</v>
      </c>
      <c r="E929" s="380" t="s">
        <v>552</v>
      </c>
      <c r="F929" s="378"/>
    </row>
    <row r="930" spans="1:6">
      <c r="A930" s="374" t="s">
        <v>2169</v>
      </c>
      <c r="B930" s="375" t="s">
        <v>2170</v>
      </c>
      <c r="C930" s="376">
        <v>1541</v>
      </c>
      <c r="D930" s="379" t="s">
        <v>1625</v>
      </c>
      <c r="E930" s="380" t="s">
        <v>552</v>
      </c>
      <c r="F930" s="381"/>
    </row>
    <row r="931" spans="1:6">
      <c r="A931" s="374" t="s">
        <v>2171</v>
      </c>
      <c r="B931" s="375" t="s">
        <v>2172</v>
      </c>
      <c r="C931" s="376">
        <v>1541</v>
      </c>
      <c r="D931" s="379" t="s">
        <v>1625</v>
      </c>
      <c r="E931" s="380" t="s">
        <v>552</v>
      </c>
      <c r="F931" s="381"/>
    </row>
    <row r="932" spans="1:6">
      <c r="A932" s="374" t="s">
        <v>2173</v>
      </c>
      <c r="B932" s="375" t="s">
        <v>2174</v>
      </c>
      <c r="C932" s="376">
        <v>1541</v>
      </c>
      <c r="D932" s="379" t="s">
        <v>1625</v>
      </c>
      <c r="E932" s="380"/>
      <c r="F932" s="378"/>
    </row>
    <row r="933" spans="1:6">
      <c r="A933" s="374" t="s">
        <v>2173</v>
      </c>
      <c r="B933" s="375" t="s">
        <v>2174</v>
      </c>
      <c r="C933" s="376">
        <v>8511</v>
      </c>
      <c r="D933" s="379" t="s">
        <v>2175</v>
      </c>
      <c r="E933" s="380" t="s">
        <v>552</v>
      </c>
      <c r="F933" s="378"/>
    </row>
    <row r="934" spans="1:6">
      <c r="A934" s="374" t="s">
        <v>2176</v>
      </c>
      <c r="B934" s="375" t="s">
        <v>2177</v>
      </c>
      <c r="C934" s="376">
        <v>1541</v>
      </c>
      <c r="D934" s="379" t="s">
        <v>1625</v>
      </c>
      <c r="E934" s="380"/>
      <c r="F934" s="378"/>
    </row>
    <row r="935" spans="1:6">
      <c r="A935" s="374" t="s">
        <v>2176</v>
      </c>
      <c r="B935" s="375" t="s">
        <v>2177</v>
      </c>
      <c r="C935" s="376">
        <v>8512</v>
      </c>
      <c r="D935" s="379" t="s">
        <v>2178</v>
      </c>
      <c r="E935" s="380" t="s">
        <v>552</v>
      </c>
      <c r="F935" s="378"/>
    </row>
    <row r="936" spans="1:6">
      <c r="A936" s="374" t="s">
        <v>2179</v>
      </c>
      <c r="B936" s="375" t="s">
        <v>2180</v>
      </c>
      <c r="C936" s="376">
        <v>1541</v>
      </c>
      <c r="D936" s="379" t="s">
        <v>1625</v>
      </c>
      <c r="E936" s="380"/>
      <c r="F936" s="378"/>
    </row>
    <row r="937" spans="1:6">
      <c r="A937" s="374" t="s">
        <v>2179</v>
      </c>
      <c r="B937" s="375" t="s">
        <v>2180</v>
      </c>
      <c r="C937" s="376">
        <v>8512</v>
      </c>
      <c r="D937" s="379" t="s">
        <v>2178</v>
      </c>
      <c r="E937" s="380" t="s">
        <v>552</v>
      </c>
      <c r="F937" s="378"/>
    </row>
    <row r="938" spans="1:6">
      <c r="A938" s="374" t="s">
        <v>2181</v>
      </c>
      <c r="B938" s="375" t="s">
        <v>2182</v>
      </c>
      <c r="C938" s="376">
        <v>1541</v>
      </c>
      <c r="D938" s="379" t="s">
        <v>1625</v>
      </c>
      <c r="E938" s="380"/>
      <c r="F938" s="378"/>
    </row>
    <row r="939" spans="1:6">
      <c r="A939" s="374" t="s">
        <v>2181</v>
      </c>
      <c r="B939" s="375" t="s">
        <v>2182</v>
      </c>
      <c r="C939" s="376">
        <v>8512</v>
      </c>
      <c r="D939" s="379" t="s">
        <v>2178</v>
      </c>
      <c r="E939" s="380" t="s">
        <v>552</v>
      </c>
      <c r="F939" s="378"/>
    </row>
    <row r="940" spans="1:6">
      <c r="A940" s="374" t="s">
        <v>2183</v>
      </c>
      <c r="B940" s="375" t="s">
        <v>2184</v>
      </c>
      <c r="C940" s="376">
        <v>1541</v>
      </c>
      <c r="D940" s="379" t="s">
        <v>1625</v>
      </c>
      <c r="E940" s="380"/>
      <c r="F940" s="378"/>
    </row>
    <row r="941" spans="1:6">
      <c r="A941" s="374" t="s">
        <v>2183</v>
      </c>
      <c r="B941" s="375" t="s">
        <v>2184</v>
      </c>
      <c r="C941" s="376">
        <v>8512</v>
      </c>
      <c r="D941" s="379" t="s">
        <v>2178</v>
      </c>
      <c r="E941" s="380" t="s">
        <v>552</v>
      </c>
      <c r="F941" s="378"/>
    </row>
    <row r="942" spans="1:6">
      <c r="A942" s="374" t="s">
        <v>2185</v>
      </c>
      <c r="B942" s="375" t="s">
        <v>2186</v>
      </c>
      <c r="C942" s="376">
        <v>1541</v>
      </c>
      <c r="D942" s="379" t="s">
        <v>1625</v>
      </c>
      <c r="E942" s="380"/>
      <c r="F942" s="378"/>
    </row>
    <row r="943" spans="1:6">
      <c r="A943" s="374" t="s">
        <v>2185</v>
      </c>
      <c r="B943" s="375" t="s">
        <v>2186</v>
      </c>
      <c r="C943" s="376">
        <v>8512</v>
      </c>
      <c r="D943" s="379" t="s">
        <v>2178</v>
      </c>
      <c r="E943" s="380" t="s">
        <v>552</v>
      </c>
      <c r="F943" s="378"/>
    </row>
    <row r="944" spans="1:6">
      <c r="A944" s="374" t="s">
        <v>2187</v>
      </c>
      <c r="B944" s="375" t="s">
        <v>2188</v>
      </c>
      <c r="C944" s="376">
        <v>1541</v>
      </c>
      <c r="D944" s="379" t="s">
        <v>1625</v>
      </c>
      <c r="E944" s="380"/>
      <c r="F944" s="378"/>
    </row>
    <row r="945" spans="1:6">
      <c r="A945" s="374" t="s">
        <v>2187</v>
      </c>
      <c r="B945" s="375" t="s">
        <v>2188</v>
      </c>
      <c r="C945" s="376">
        <v>8512</v>
      </c>
      <c r="D945" s="379" t="s">
        <v>2178</v>
      </c>
      <c r="E945" s="380" t="s">
        <v>552</v>
      </c>
      <c r="F945" s="378"/>
    </row>
    <row r="946" spans="1:6">
      <c r="A946" s="374" t="s">
        <v>2189</v>
      </c>
      <c r="B946" s="375" t="s">
        <v>2190</v>
      </c>
      <c r="C946" s="376">
        <v>1541</v>
      </c>
      <c r="D946" s="379" t="s">
        <v>1625</v>
      </c>
      <c r="E946" s="380"/>
      <c r="F946" s="378"/>
    </row>
    <row r="947" spans="1:6">
      <c r="A947" s="374" t="s">
        <v>2189</v>
      </c>
      <c r="B947" s="375" t="s">
        <v>2190</v>
      </c>
      <c r="C947" s="376">
        <v>8512</v>
      </c>
      <c r="D947" s="379" t="s">
        <v>2178</v>
      </c>
      <c r="E947" s="380" t="s">
        <v>552</v>
      </c>
      <c r="F947" s="378"/>
    </row>
    <row r="948" spans="1:6">
      <c r="A948" s="374" t="s">
        <v>2191</v>
      </c>
      <c r="B948" s="375" t="s">
        <v>2192</v>
      </c>
      <c r="C948" s="376">
        <v>1541</v>
      </c>
      <c r="D948" s="379" t="s">
        <v>1625</v>
      </c>
      <c r="E948" s="380"/>
      <c r="F948" s="378"/>
    </row>
    <row r="949" spans="1:6">
      <c r="A949" s="374" t="s">
        <v>2191</v>
      </c>
      <c r="B949" s="375" t="s">
        <v>2192</v>
      </c>
      <c r="C949" s="376">
        <v>8512</v>
      </c>
      <c r="D949" s="379" t="s">
        <v>2178</v>
      </c>
      <c r="E949" s="380" t="s">
        <v>552</v>
      </c>
      <c r="F949" s="378"/>
    </row>
    <row r="950" spans="1:6">
      <c r="A950" s="374" t="s">
        <v>2193</v>
      </c>
      <c r="B950" s="375" t="s">
        <v>2194</v>
      </c>
      <c r="C950" s="376">
        <v>1541</v>
      </c>
      <c r="D950" s="379" t="s">
        <v>1625</v>
      </c>
      <c r="E950" s="380"/>
      <c r="F950" s="378"/>
    </row>
    <row r="951" spans="1:6">
      <c r="A951" s="374" t="s">
        <v>2193</v>
      </c>
      <c r="B951" s="375" t="s">
        <v>2194</v>
      </c>
      <c r="C951" s="376">
        <v>8523</v>
      </c>
      <c r="D951" s="379" t="s">
        <v>2195</v>
      </c>
      <c r="E951" s="380" t="s">
        <v>552</v>
      </c>
      <c r="F951" s="378"/>
    </row>
    <row r="952" spans="1:6">
      <c r="A952" s="374" t="s">
        <v>2196</v>
      </c>
      <c r="B952" s="375" t="s">
        <v>2197</v>
      </c>
      <c r="C952" s="376">
        <v>1541</v>
      </c>
      <c r="D952" s="379" t="s">
        <v>1625</v>
      </c>
      <c r="E952" s="380"/>
      <c r="F952" s="378"/>
    </row>
    <row r="953" spans="1:6">
      <c r="A953" s="374" t="s">
        <v>2196</v>
      </c>
      <c r="B953" s="375" t="s">
        <v>2197</v>
      </c>
      <c r="C953" s="376">
        <v>8523</v>
      </c>
      <c r="D953" s="379" t="s">
        <v>2195</v>
      </c>
      <c r="E953" s="380" t="s">
        <v>552</v>
      </c>
      <c r="F953" s="378"/>
    </row>
    <row r="954" spans="1:6">
      <c r="A954" s="374" t="s">
        <v>2198</v>
      </c>
      <c r="B954" s="375" t="s">
        <v>2199</v>
      </c>
      <c r="C954" s="376">
        <v>1541</v>
      </c>
      <c r="D954" s="379" t="s">
        <v>1625</v>
      </c>
      <c r="E954" s="380"/>
      <c r="F954" s="378"/>
    </row>
    <row r="955" spans="1:6">
      <c r="A955" s="374" t="s">
        <v>2198</v>
      </c>
      <c r="B955" s="375" t="s">
        <v>2199</v>
      </c>
      <c r="C955" s="376">
        <v>8523</v>
      </c>
      <c r="D955" s="379" t="s">
        <v>2195</v>
      </c>
      <c r="E955" s="380" t="s">
        <v>552</v>
      </c>
      <c r="F955" s="378"/>
    </row>
    <row r="956" spans="1:6">
      <c r="A956" s="374" t="s">
        <v>2200</v>
      </c>
      <c r="B956" s="375" t="s">
        <v>2201</v>
      </c>
      <c r="C956" s="376">
        <v>1541</v>
      </c>
      <c r="D956" s="379" t="s">
        <v>1625</v>
      </c>
      <c r="E956" s="380"/>
      <c r="F956" s="378"/>
    </row>
    <row r="957" spans="1:6">
      <c r="A957" s="374" t="s">
        <v>2200</v>
      </c>
      <c r="B957" s="375" t="s">
        <v>2201</v>
      </c>
      <c r="C957" s="376">
        <v>8523</v>
      </c>
      <c r="D957" s="379" t="s">
        <v>2195</v>
      </c>
      <c r="E957" s="380" t="s">
        <v>552</v>
      </c>
      <c r="F957" s="378"/>
    </row>
    <row r="958" spans="1:6">
      <c r="A958" s="374" t="s">
        <v>2202</v>
      </c>
      <c r="B958" s="375" t="s">
        <v>2203</v>
      </c>
      <c r="C958" s="376">
        <v>1541</v>
      </c>
      <c r="D958" s="379" t="s">
        <v>1625</v>
      </c>
      <c r="E958" s="380"/>
      <c r="F958" s="378"/>
    </row>
    <row r="959" spans="1:6">
      <c r="A959" s="374" t="s">
        <v>2202</v>
      </c>
      <c r="B959" s="375" t="s">
        <v>2203</v>
      </c>
      <c r="C959" s="376">
        <v>8523</v>
      </c>
      <c r="D959" s="379" t="s">
        <v>2195</v>
      </c>
      <c r="E959" s="380" t="s">
        <v>552</v>
      </c>
      <c r="F959" s="378"/>
    </row>
    <row r="960" spans="1:6">
      <c r="A960" s="374" t="s">
        <v>2204</v>
      </c>
      <c r="B960" s="375" t="s">
        <v>2205</v>
      </c>
      <c r="C960" s="376">
        <v>1541</v>
      </c>
      <c r="D960" s="379" t="s">
        <v>1625</v>
      </c>
      <c r="E960" s="380"/>
      <c r="F960" s="378"/>
    </row>
    <row r="961" spans="1:6">
      <c r="A961" s="374" t="s">
        <v>2204</v>
      </c>
      <c r="B961" s="375" t="s">
        <v>2205</v>
      </c>
      <c r="C961" s="376">
        <v>8523</v>
      </c>
      <c r="D961" s="379" t="s">
        <v>2195</v>
      </c>
      <c r="E961" s="380" t="s">
        <v>552</v>
      </c>
      <c r="F961" s="378"/>
    </row>
    <row r="962" spans="1:6">
      <c r="A962" s="374" t="s">
        <v>2206</v>
      </c>
      <c r="B962" s="375" t="s">
        <v>2207</v>
      </c>
      <c r="C962" s="376">
        <v>1541</v>
      </c>
      <c r="D962" s="379" t="s">
        <v>1625</v>
      </c>
      <c r="E962" s="380"/>
      <c r="F962" s="378"/>
    </row>
    <row r="963" spans="1:6">
      <c r="A963" s="374" t="s">
        <v>2206</v>
      </c>
      <c r="B963" s="375" t="s">
        <v>2207</v>
      </c>
      <c r="C963" s="376">
        <v>8523</v>
      </c>
      <c r="D963" s="379" t="s">
        <v>2195</v>
      </c>
      <c r="E963" s="380" t="s">
        <v>552</v>
      </c>
      <c r="F963" s="378"/>
    </row>
    <row r="964" spans="1:6">
      <c r="A964" s="374" t="s">
        <v>2208</v>
      </c>
      <c r="B964" s="375" t="s">
        <v>2209</v>
      </c>
      <c r="C964" s="376">
        <v>1541</v>
      </c>
      <c r="D964" s="379" t="s">
        <v>1625</v>
      </c>
      <c r="E964" s="380"/>
      <c r="F964" s="378"/>
    </row>
    <row r="965" spans="1:6">
      <c r="A965" s="374" t="s">
        <v>2208</v>
      </c>
      <c r="B965" s="375" t="s">
        <v>2209</v>
      </c>
      <c r="C965" s="376">
        <v>8523</v>
      </c>
      <c r="D965" s="379" t="s">
        <v>2195</v>
      </c>
      <c r="E965" s="380" t="s">
        <v>552</v>
      </c>
      <c r="F965" s="378"/>
    </row>
    <row r="966" spans="1:6">
      <c r="A966" s="374" t="s">
        <v>2210</v>
      </c>
      <c r="B966" s="375" t="s">
        <v>2211</v>
      </c>
      <c r="C966" s="376">
        <v>1221</v>
      </c>
      <c r="D966" s="379" t="s">
        <v>972</v>
      </c>
      <c r="E966" s="380"/>
      <c r="F966" s="378"/>
    </row>
    <row r="967" spans="1:6">
      <c r="A967" s="374" t="s">
        <v>2210</v>
      </c>
      <c r="B967" s="375" t="s">
        <v>2211</v>
      </c>
      <c r="C967" s="376">
        <v>8523</v>
      </c>
      <c r="D967" s="379" t="s">
        <v>2195</v>
      </c>
      <c r="E967" s="380" t="s">
        <v>552</v>
      </c>
      <c r="F967" s="378"/>
    </row>
    <row r="968" spans="1:6">
      <c r="A968" s="374" t="s">
        <v>2212</v>
      </c>
      <c r="B968" s="375" t="s">
        <v>2213</v>
      </c>
      <c r="C968" s="376">
        <v>1221</v>
      </c>
      <c r="D968" s="379" t="s">
        <v>972</v>
      </c>
      <c r="E968" s="380" t="s">
        <v>552</v>
      </c>
      <c r="F968" s="378"/>
    </row>
    <row r="969" spans="1:6">
      <c r="A969" s="374" t="s">
        <v>2212</v>
      </c>
      <c r="B969" s="375" t="s">
        <v>2213</v>
      </c>
      <c r="C969" s="376">
        <v>1541</v>
      </c>
      <c r="D969" s="379" t="s">
        <v>1625</v>
      </c>
      <c r="E969" s="380"/>
      <c r="F969" s="378"/>
    </row>
    <row r="970" spans="1:6">
      <c r="A970" s="374" t="s">
        <v>2214</v>
      </c>
      <c r="B970" s="375" t="s">
        <v>2215</v>
      </c>
      <c r="C970" s="376">
        <v>1221</v>
      </c>
      <c r="D970" s="379" t="s">
        <v>972</v>
      </c>
      <c r="E970" s="380" t="s">
        <v>552</v>
      </c>
      <c r="F970" s="378"/>
    </row>
    <row r="971" spans="1:6">
      <c r="A971" s="374" t="s">
        <v>2214</v>
      </c>
      <c r="B971" s="375" t="s">
        <v>2215</v>
      </c>
      <c r="C971" s="376">
        <v>1541</v>
      </c>
      <c r="D971" s="379" t="s">
        <v>1625</v>
      </c>
      <c r="E971" s="380"/>
      <c r="F971" s="378"/>
    </row>
    <row r="972" spans="1:6">
      <c r="A972" s="374" t="s">
        <v>2216</v>
      </c>
      <c r="B972" s="375" t="s">
        <v>2217</v>
      </c>
      <c r="C972" s="376">
        <v>1221</v>
      </c>
      <c r="D972" s="379" t="s">
        <v>972</v>
      </c>
      <c r="E972" s="380"/>
      <c r="F972" s="381"/>
    </row>
    <row r="973" spans="1:6">
      <c r="A973" s="374" t="s">
        <v>2216</v>
      </c>
      <c r="B973" s="375" t="s">
        <v>2217</v>
      </c>
      <c r="C973" s="376">
        <v>1541</v>
      </c>
      <c r="D973" s="379" t="s">
        <v>1625</v>
      </c>
      <c r="E973" s="380"/>
      <c r="F973" s="381"/>
    </row>
    <row r="974" spans="1:6">
      <c r="A974" s="374" t="s">
        <v>2216</v>
      </c>
      <c r="B974" s="375" t="s">
        <v>2217</v>
      </c>
      <c r="C974" s="376">
        <v>8523</v>
      </c>
      <c r="D974" s="379" t="s">
        <v>2195</v>
      </c>
      <c r="E974" s="380" t="s">
        <v>552</v>
      </c>
      <c r="F974" s="378"/>
    </row>
    <row r="975" spans="1:6">
      <c r="A975" s="374" t="s">
        <v>2218</v>
      </c>
      <c r="B975" s="375" t="s">
        <v>2219</v>
      </c>
      <c r="C975" s="376">
        <v>1221</v>
      </c>
      <c r="D975" s="379" t="s">
        <v>972</v>
      </c>
      <c r="E975" s="380"/>
      <c r="F975" s="381"/>
    </row>
    <row r="976" spans="1:6">
      <c r="A976" s="374" t="s">
        <v>2218</v>
      </c>
      <c r="B976" s="375" t="s">
        <v>2219</v>
      </c>
      <c r="C976" s="376">
        <v>1541</v>
      </c>
      <c r="D976" s="379" t="s">
        <v>1625</v>
      </c>
      <c r="E976" s="380"/>
      <c r="F976" s="381"/>
    </row>
    <row r="977" spans="1:6">
      <c r="A977" s="374" t="s">
        <v>2218</v>
      </c>
      <c r="B977" s="375" t="s">
        <v>2219</v>
      </c>
      <c r="C977" s="376">
        <v>8523</v>
      </c>
      <c r="D977" s="379" t="s">
        <v>2195</v>
      </c>
      <c r="E977" s="380" t="s">
        <v>552</v>
      </c>
      <c r="F977" s="378"/>
    </row>
    <row r="978" spans="1:6">
      <c r="A978" s="374" t="s">
        <v>2220</v>
      </c>
      <c r="B978" s="375" t="s">
        <v>2221</v>
      </c>
      <c r="C978" s="376">
        <v>1221</v>
      </c>
      <c r="D978" s="379" t="s">
        <v>972</v>
      </c>
      <c r="E978" s="380"/>
      <c r="F978" s="381"/>
    </row>
    <row r="979" spans="1:6">
      <c r="A979" s="374" t="s">
        <v>2220</v>
      </c>
      <c r="B979" s="375" t="s">
        <v>2221</v>
      </c>
      <c r="C979" s="376">
        <v>1541</v>
      </c>
      <c r="D979" s="379" t="s">
        <v>1625</v>
      </c>
      <c r="E979" s="380"/>
      <c r="F979" s="381"/>
    </row>
    <row r="980" spans="1:6">
      <c r="A980" s="374" t="s">
        <v>2220</v>
      </c>
      <c r="B980" s="375" t="s">
        <v>2221</v>
      </c>
      <c r="C980" s="376">
        <v>8523</v>
      </c>
      <c r="D980" s="379" t="s">
        <v>2195</v>
      </c>
      <c r="E980" s="380" t="s">
        <v>552</v>
      </c>
      <c r="F980" s="378"/>
    </row>
    <row r="981" spans="1:6">
      <c r="A981" s="374" t="s">
        <v>2222</v>
      </c>
      <c r="B981" s="375" t="s">
        <v>2223</v>
      </c>
      <c r="C981" s="376">
        <v>8522</v>
      </c>
      <c r="D981" s="379" t="s">
        <v>2224</v>
      </c>
      <c r="E981" s="380" t="s">
        <v>552</v>
      </c>
      <c r="F981" s="381"/>
    </row>
    <row r="982" spans="1:6">
      <c r="A982" s="374" t="s">
        <v>2225</v>
      </c>
      <c r="B982" s="375" t="s">
        <v>2226</v>
      </c>
      <c r="C982" s="376">
        <v>8522</v>
      </c>
      <c r="D982" s="379" t="s">
        <v>2224</v>
      </c>
      <c r="E982" s="380" t="s">
        <v>552</v>
      </c>
      <c r="F982" s="378"/>
    </row>
    <row r="983" spans="1:6">
      <c r="A983" s="374" t="s">
        <v>2227</v>
      </c>
      <c r="B983" s="375" t="s">
        <v>2228</v>
      </c>
      <c r="C983" s="376">
        <v>8522</v>
      </c>
      <c r="D983" s="379" t="s">
        <v>2224</v>
      </c>
      <c r="E983" s="380" t="s">
        <v>552</v>
      </c>
      <c r="F983" s="378"/>
    </row>
    <row r="984" spans="1:6">
      <c r="A984" s="374" t="s">
        <v>2229</v>
      </c>
      <c r="B984" s="375" t="s">
        <v>2230</v>
      </c>
      <c r="C984" s="376">
        <v>8522</v>
      </c>
      <c r="D984" s="379" t="s">
        <v>2224</v>
      </c>
      <c r="E984" s="380" t="s">
        <v>552</v>
      </c>
      <c r="F984" s="378"/>
    </row>
    <row r="985" spans="1:6">
      <c r="A985" s="374" t="s">
        <v>2231</v>
      </c>
      <c r="B985" s="396" t="s">
        <v>2232</v>
      </c>
      <c r="C985" s="376">
        <v>8522</v>
      </c>
      <c r="D985" s="379" t="s">
        <v>2224</v>
      </c>
      <c r="E985" s="380" t="s">
        <v>552</v>
      </c>
      <c r="F985" s="381"/>
    </row>
    <row r="986" spans="1:6">
      <c r="A986" s="397">
        <v>17040201</v>
      </c>
      <c r="B986" s="375" t="s">
        <v>2233</v>
      </c>
      <c r="C986" s="376">
        <v>8521</v>
      </c>
      <c r="D986" s="377" t="s">
        <v>2234</v>
      </c>
      <c r="E986" s="380" t="s">
        <v>552</v>
      </c>
      <c r="F986" s="381"/>
    </row>
    <row r="987" spans="1:6">
      <c r="A987" s="397">
        <v>17040202</v>
      </c>
      <c r="B987" s="375" t="s">
        <v>284</v>
      </c>
      <c r="C987" s="376">
        <v>8521</v>
      </c>
      <c r="D987" s="377" t="s">
        <v>2234</v>
      </c>
      <c r="E987" s="380" t="s">
        <v>552</v>
      </c>
      <c r="F987" s="381"/>
    </row>
    <row r="988" spans="1:6">
      <c r="A988" s="374" t="s">
        <v>2235</v>
      </c>
      <c r="B988" s="375" t="s">
        <v>2236</v>
      </c>
      <c r="C988" s="376">
        <v>8611</v>
      </c>
      <c r="D988" s="379" t="s">
        <v>2237</v>
      </c>
      <c r="E988" s="380" t="s">
        <v>552</v>
      </c>
      <c r="F988" s="378"/>
    </row>
    <row r="989" spans="1:6">
      <c r="A989" s="374" t="s">
        <v>2238</v>
      </c>
      <c r="B989" s="375" t="s">
        <v>2239</v>
      </c>
      <c r="C989" s="376">
        <v>8611</v>
      </c>
      <c r="D989" s="379" t="s">
        <v>2237</v>
      </c>
      <c r="E989" s="380" t="s">
        <v>552</v>
      </c>
      <c r="F989" s="378"/>
    </row>
    <row r="990" spans="1:6">
      <c r="A990" s="374" t="s">
        <v>2240</v>
      </c>
      <c r="B990" s="375" t="s">
        <v>2241</v>
      </c>
      <c r="C990" s="376">
        <v>8612</v>
      </c>
      <c r="D990" s="379" t="s">
        <v>2242</v>
      </c>
      <c r="E990" s="380" t="s">
        <v>552</v>
      </c>
      <c r="F990" s="378"/>
    </row>
    <row r="991" spans="1:6">
      <c r="A991" s="374" t="s">
        <v>2243</v>
      </c>
      <c r="B991" s="375" t="s">
        <v>2244</v>
      </c>
      <c r="C991" s="376">
        <v>8612</v>
      </c>
      <c r="D991" s="379" t="s">
        <v>2242</v>
      </c>
      <c r="E991" s="380" t="s">
        <v>552</v>
      </c>
      <c r="F991" s="378"/>
    </row>
    <row r="992" spans="1:6">
      <c r="A992" s="374" t="s">
        <v>2245</v>
      </c>
      <c r="B992" s="375" t="s">
        <v>2246</v>
      </c>
      <c r="C992" s="376">
        <v>8649</v>
      </c>
      <c r="D992" s="379" t="s">
        <v>2247</v>
      </c>
      <c r="E992" s="380" t="s">
        <v>552</v>
      </c>
      <c r="F992" s="378"/>
    </row>
    <row r="993" spans="1:6">
      <c r="A993" s="374" t="s">
        <v>2248</v>
      </c>
      <c r="B993" s="375" t="s">
        <v>2249</v>
      </c>
      <c r="C993" s="376">
        <v>8611</v>
      </c>
      <c r="D993" s="379" t="s">
        <v>2237</v>
      </c>
      <c r="E993" s="380" t="s">
        <v>552</v>
      </c>
      <c r="F993" s="378"/>
    </row>
    <row r="994" spans="1:6">
      <c r="A994" s="374" t="s">
        <v>2250</v>
      </c>
      <c r="B994" s="375" t="s">
        <v>2251</v>
      </c>
      <c r="C994" s="376">
        <v>1562</v>
      </c>
      <c r="D994" s="379" t="s">
        <v>2252</v>
      </c>
      <c r="E994" s="380"/>
      <c r="F994" s="378"/>
    </row>
    <row r="995" spans="1:6">
      <c r="A995" s="374" t="s">
        <v>2250</v>
      </c>
      <c r="B995" s="375" t="s">
        <v>2251</v>
      </c>
      <c r="C995" s="376">
        <v>8613</v>
      </c>
      <c r="D995" s="379" t="s">
        <v>2253</v>
      </c>
      <c r="E995" s="380" t="s">
        <v>552</v>
      </c>
      <c r="F995" s="378"/>
    </row>
    <row r="996" spans="1:6">
      <c r="A996" s="374" t="s">
        <v>2254</v>
      </c>
      <c r="B996" s="375" t="s">
        <v>2255</v>
      </c>
      <c r="C996" s="376" t="s">
        <v>646</v>
      </c>
      <c r="D996" s="379" t="s">
        <v>647</v>
      </c>
      <c r="E996" s="380" t="s">
        <v>552</v>
      </c>
      <c r="F996" s="378"/>
    </row>
    <row r="997" spans="1:6">
      <c r="A997" s="374" t="s">
        <v>2254</v>
      </c>
      <c r="B997" s="375" t="s">
        <v>2255</v>
      </c>
      <c r="C997" s="376">
        <v>1561</v>
      </c>
      <c r="D997" s="379" t="s">
        <v>2256</v>
      </c>
      <c r="E997" s="380"/>
      <c r="F997" s="378"/>
    </row>
    <row r="998" spans="1:6">
      <c r="A998" s="374" t="s">
        <v>2257</v>
      </c>
      <c r="B998" s="375" t="s">
        <v>2258</v>
      </c>
      <c r="C998" s="376" t="s">
        <v>646</v>
      </c>
      <c r="D998" s="379" t="s">
        <v>647</v>
      </c>
      <c r="E998" s="380"/>
      <c r="F998" s="378"/>
    </row>
    <row r="999" spans="1:6">
      <c r="A999" s="374" t="s">
        <v>2257</v>
      </c>
      <c r="B999" s="375" t="s">
        <v>2258</v>
      </c>
      <c r="C999" s="376">
        <v>1561</v>
      </c>
      <c r="D999" s="379" t="s">
        <v>2256</v>
      </c>
      <c r="E999" s="380" t="s">
        <v>552</v>
      </c>
      <c r="F999" s="378"/>
    </row>
    <row r="1000" spans="1:6">
      <c r="A1000" s="374" t="s">
        <v>2259</v>
      </c>
      <c r="B1000" s="375" t="s">
        <v>2260</v>
      </c>
      <c r="C1000" s="376" t="s">
        <v>583</v>
      </c>
      <c r="D1000" s="379" t="s">
        <v>584</v>
      </c>
      <c r="E1000" s="380" t="s">
        <v>552</v>
      </c>
      <c r="F1000" s="378"/>
    </row>
    <row r="1001" spans="1:6">
      <c r="A1001" s="374" t="s">
        <v>2261</v>
      </c>
      <c r="B1001" s="375" t="s">
        <v>2262</v>
      </c>
      <c r="C1001" s="376">
        <v>4152</v>
      </c>
      <c r="D1001" s="379" t="s">
        <v>1078</v>
      </c>
      <c r="E1001" s="380" t="s">
        <v>552</v>
      </c>
      <c r="F1001" s="378"/>
    </row>
    <row r="1002" spans="1:6">
      <c r="A1002" s="374" t="s">
        <v>2263</v>
      </c>
      <c r="B1002" s="375" t="s">
        <v>2264</v>
      </c>
      <c r="C1002" s="376">
        <v>8621</v>
      </c>
      <c r="D1002" s="379" t="s">
        <v>2265</v>
      </c>
      <c r="E1002" s="380" t="s">
        <v>552</v>
      </c>
      <c r="F1002" s="378"/>
    </row>
    <row r="1003" spans="1:6">
      <c r="A1003" s="374" t="s">
        <v>2266</v>
      </c>
      <c r="B1003" s="375" t="s">
        <v>2267</v>
      </c>
      <c r="C1003" s="376">
        <v>4153</v>
      </c>
      <c r="D1003" s="379" t="s">
        <v>1067</v>
      </c>
      <c r="E1003" s="380" t="s">
        <v>552</v>
      </c>
      <c r="F1003" s="378"/>
    </row>
    <row r="1004" spans="1:6">
      <c r="A1004" s="374" t="s">
        <v>2268</v>
      </c>
      <c r="B1004" s="375" t="s">
        <v>2269</v>
      </c>
      <c r="C1004" s="376">
        <v>8622</v>
      </c>
      <c r="D1004" s="379" t="s">
        <v>2270</v>
      </c>
      <c r="E1004" s="380" t="s">
        <v>552</v>
      </c>
      <c r="F1004" s="378"/>
    </row>
    <row r="1005" spans="1:6">
      <c r="A1005" s="374" t="s">
        <v>2268</v>
      </c>
      <c r="B1005" s="375" t="s">
        <v>2269</v>
      </c>
      <c r="C1005" s="376">
        <v>8623</v>
      </c>
      <c r="D1005" s="379" t="s">
        <v>2271</v>
      </c>
      <c r="E1005" s="380"/>
      <c r="F1005" s="378"/>
    </row>
    <row r="1006" spans="1:6">
      <c r="A1006" s="374" t="s">
        <v>2268</v>
      </c>
      <c r="B1006" s="375" t="s">
        <v>2269</v>
      </c>
      <c r="C1006" s="376">
        <v>8632</v>
      </c>
      <c r="D1006" s="379" t="s">
        <v>2272</v>
      </c>
      <c r="E1006" s="380"/>
      <c r="F1006" s="378"/>
    </row>
    <row r="1007" spans="1:6">
      <c r="A1007" s="374" t="s">
        <v>2273</v>
      </c>
      <c r="B1007" s="375" t="s">
        <v>2274</v>
      </c>
      <c r="C1007" s="376">
        <v>8622</v>
      </c>
      <c r="D1007" s="379" t="s">
        <v>2270</v>
      </c>
      <c r="E1007" s="380" t="s">
        <v>552</v>
      </c>
      <c r="F1007" s="378"/>
    </row>
    <row r="1008" spans="1:6">
      <c r="A1008" s="374" t="s">
        <v>2273</v>
      </c>
      <c r="B1008" s="375" t="s">
        <v>2274</v>
      </c>
      <c r="C1008" s="376">
        <v>8623</v>
      </c>
      <c r="D1008" s="379" t="s">
        <v>2271</v>
      </c>
      <c r="E1008" s="380"/>
      <c r="F1008" s="378"/>
    </row>
    <row r="1009" spans="1:6">
      <c r="A1009" s="374" t="s">
        <v>2273</v>
      </c>
      <c r="B1009" s="375" t="s">
        <v>2274</v>
      </c>
      <c r="C1009" s="376">
        <v>8632</v>
      </c>
      <c r="D1009" s="379" t="s">
        <v>2272</v>
      </c>
      <c r="E1009" s="380"/>
      <c r="F1009" s="378"/>
    </row>
    <row r="1010" spans="1:6">
      <c r="A1010" s="374" t="s">
        <v>2275</v>
      </c>
      <c r="B1010" s="375" t="s">
        <v>2276</v>
      </c>
      <c r="C1010" s="376">
        <v>8633</v>
      </c>
      <c r="D1010" s="379" t="s">
        <v>2277</v>
      </c>
      <c r="E1010" s="380" t="s">
        <v>552</v>
      </c>
      <c r="F1010" s="378"/>
    </row>
    <row r="1011" spans="1:6">
      <c r="A1011" s="374" t="s">
        <v>2278</v>
      </c>
      <c r="B1011" s="375" t="s">
        <v>2279</v>
      </c>
      <c r="C1011" s="376">
        <v>8629</v>
      </c>
      <c r="D1011" s="379" t="s">
        <v>2280</v>
      </c>
      <c r="E1011" s="380" t="s">
        <v>552</v>
      </c>
      <c r="F1011" s="378"/>
    </row>
    <row r="1012" spans="1:6">
      <c r="A1012" s="374" t="s">
        <v>2281</v>
      </c>
      <c r="B1012" s="375" t="s">
        <v>2282</v>
      </c>
      <c r="C1012" s="376">
        <v>8631</v>
      </c>
      <c r="D1012" s="379" t="s">
        <v>2283</v>
      </c>
      <c r="E1012" s="380" t="s">
        <v>552</v>
      </c>
      <c r="F1012" s="378"/>
    </row>
    <row r="1013" spans="1:6">
      <c r="A1013" s="374" t="s">
        <v>2284</v>
      </c>
      <c r="B1013" s="375" t="s">
        <v>2285</v>
      </c>
      <c r="C1013" s="376" t="s">
        <v>555</v>
      </c>
      <c r="D1013" s="379" t="s">
        <v>556</v>
      </c>
      <c r="E1013" s="380" t="s">
        <v>552</v>
      </c>
      <c r="F1013" s="381"/>
    </row>
    <row r="1014" spans="1:6">
      <c r="A1014" s="374" t="s">
        <v>2286</v>
      </c>
      <c r="B1014" s="375" t="s">
        <v>2287</v>
      </c>
      <c r="C1014" s="376" t="s">
        <v>555</v>
      </c>
      <c r="D1014" s="379" t="s">
        <v>556</v>
      </c>
      <c r="E1014" s="380" t="s">
        <v>552</v>
      </c>
      <c r="F1014" s="381"/>
    </row>
    <row r="1015" spans="1:6">
      <c r="A1015" s="374" t="s">
        <v>2288</v>
      </c>
      <c r="B1015" s="375" t="s">
        <v>2289</v>
      </c>
      <c r="C1015" s="376" t="s">
        <v>555</v>
      </c>
      <c r="D1015" s="379" t="s">
        <v>556</v>
      </c>
      <c r="E1015" s="380" t="s">
        <v>552</v>
      </c>
      <c r="F1015" s="381"/>
    </row>
    <row r="1016" spans="1:6">
      <c r="A1016" s="374" t="s">
        <v>2290</v>
      </c>
      <c r="B1016" s="375" t="s">
        <v>2291</v>
      </c>
      <c r="C1016" s="376" t="s">
        <v>555</v>
      </c>
      <c r="D1016" s="379" t="s">
        <v>556</v>
      </c>
      <c r="E1016" s="380" t="s">
        <v>552</v>
      </c>
      <c r="F1016" s="381"/>
    </row>
    <row r="1017" spans="1:6">
      <c r="A1017" s="374" t="s">
        <v>2292</v>
      </c>
      <c r="B1017" s="375" t="s">
        <v>2293</v>
      </c>
      <c r="C1017" s="376">
        <v>8642</v>
      </c>
      <c r="D1017" s="379" t="s">
        <v>2294</v>
      </c>
      <c r="E1017" s="380" t="s">
        <v>552</v>
      </c>
      <c r="F1017" s="378"/>
    </row>
    <row r="1018" spans="1:6">
      <c r="A1018" s="374" t="s">
        <v>2295</v>
      </c>
      <c r="B1018" s="375" t="s">
        <v>2296</v>
      </c>
      <c r="C1018" s="376" t="s">
        <v>2297</v>
      </c>
      <c r="D1018" s="379" t="s">
        <v>584</v>
      </c>
      <c r="E1018" s="380"/>
      <c r="F1018" s="381"/>
    </row>
    <row r="1019" spans="1:6">
      <c r="A1019" s="374" t="s">
        <v>2295</v>
      </c>
      <c r="B1019" s="375" t="s">
        <v>2296</v>
      </c>
      <c r="C1019" s="376">
        <v>4152</v>
      </c>
      <c r="D1019" s="379" t="s">
        <v>1078</v>
      </c>
      <c r="E1019" s="380" t="s">
        <v>552</v>
      </c>
      <c r="F1019" s="378"/>
    </row>
    <row r="1020" spans="1:6">
      <c r="A1020" s="374" t="s">
        <v>2295</v>
      </c>
      <c r="B1020" s="375" t="s">
        <v>2296</v>
      </c>
      <c r="C1020" s="376">
        <v>8641</v>
      </c>
      <c r="D1020" s="379" t="s">
        <v>2298</v>
      </c>
      <c r="E1020" s="380"/>
      <c r="F1020" s="378"/>
    </row>
    <row r="1021" spans="1:6">
      <c r="A1021" s="374" t="s">
        <v>2299</v>
      </c>
      <c r="B1021" s="375" t="s">
        <v>2300</v>
      </c>
      <c r="C1021" s="376">
        <v>1531</v>
      </c>
      <c r="D1021" s="379" t="s">
        <v>1622</v>
      </c>
      <c r="E1021" s="380" t="s">
        <v>552</v>
      </c>
      <c r="F1021" s="378"/>
    </row>
    <row r="1022" spans="1:6">
      <c r="A1022" s="374" t="s">
        <v>2301</v>
      </c>
      <c r="B1022" s="375" t="s">
        <v>2302</v>
      </c>
      <c r="C1022" s="376">
        <v>1531</v>
      </c>
      <c r="D1022" s="379" t="s">
        <v>1622</v>
      </c>
      <c r="E1022" s="380" t="s">
        <v>552</v>
      </c>
      <c r="F1022" s="378"/>
    </row>
    <row r="1023" spans="1:6">
      <c r="A1023" s="374" t="s">
        <v>2303</v>
      </c>
      <c r="B1023" s="375" t="s">
        <v>2304</v>
      </c>
      <c r="C1023" s="376">
        <v>1531</v>
      </c>
      <c r="D1023" s="379" t="s">
        <v>1622</v>
      </c>
      <c r="E1023" s="380" t="s">
        <v>552</v>
      </c>
      <c r="F1023" s="378"/>
    </row>
    <row r="1024" spans="1:6">
      <c r="A1024" s="374" t="s">
        <v>2305</v>
      </c>
      <c r="B1024" s="375" t="s">
        <v>2306</v>
      </c>
      <c r="C1024" s="376" t="s">
        <v>2307</v>
      </c>
      <c r="D1024" s="379" t="s">
        <v>2308</v>
      </c>
      <c r="E1024" s="380" t="s">
        <v>552</v>
      </c>
      <c r="F1024" s="381"/>
    </row>
    <row r="1025" spans="1:6">
      <c r="A1025" s="374" t="s">
        <v>2309</v>
      </c>
      <c r="B1025" s="375" t="s">
        <v>2310</v>
      </c>
      <c r="C1025" s="376" t="s">
        <v>2307</v>
      </c>
      <c r="D1025" s="379" t="s">
        <v>2308</v>
      </c>
      <c r="E1025" s="380" t="s">
        <v>552</v>
      </c>
      <c r="F1025" s="381"/>
    </row>
    <row r="1026" spans="1:6">
      <c r="A1026" s="374" t="s">
        <v>2311</v>
      </c>
      <c r="B1026" s="375" t="s">
        <v>2312</v>
      </c>
      <c r="C1026" s="376" t="s">
        <v>2307</v>
      </c>
      <c r="D1026" s="379" t="s">
        <v>2308</v>
      </c>
      <c r="E1026" s="380" t="s">
        <v>552</v>
      </c>
      <c r="F1026" s="381"/>
    </row>
    <row r="1027" spans="1:6">
      <c r="A1027" s="374" t="s">
        <v>2313</v>
      </c>
      <c r="B1027" s="375" t="s">
        <v>2314</v>
      </c>
      <c r="C1027" s="376">
        <v>8311</v>
      </c>
      <c r="D1027" s="379" t="s">
        <v>1643</v>
      </c>
      <c r="E1027" s="380" t="s">
        <v>552</v>
      </c>
      <c r="F1027" s="378"/>
    </row>
    <row r="1028" spans="1:6">
      <c r="A1028" s="374" t="s">
        <v>2315</v>
      </c>
      <c r="B1028" s="375" t="s">
        <v>2316</v>
      </c>
      <c r="C1028" s="376">
        <v>8111</v>
      </c>
      <c r="D1028" s="379" t="s">
        <v>1211</v>
      </c>
      <c r="E1028" s="380" t="s">
        <v>552</v>
      </c>
      <c r="F1028" s="378"/>
    </row>
    <row r="1029" spans="1:6">
      <c r="A1029" s="374" t="s">
        <v>2317</v>
      </c>
      <c r="B1029" s="375" t="s">
        <v>2318</v>
      </c>
      <c r="C1029" s="376">
        <v>8311</v>
      </c>
      <c r="D1029" s="379" t="s">
        <v>1643</v>
      </c>
      <c r="E1029" s="380" t="s">
        <v>552</v>
      </c>
      <c r="F1029" s="378"/>
    </row>
    <row r="1030" spans="1:6">
      <c r="A1030" s="374" t="s">
        <v>2319</v>
      </c>
      <c r="B1030" s="375" t="s">
        <v>2320</v>
      </c>
      <c r="C1030" s="376">
        <v>1531</v>
      </c>
      <c r="D1030" s="379" t="s">
        <v>1622</v>
      </c>
      <c r="E1030" s="380" t="s">
        <v>552</v>
      </c>
      <c r="F1030" s="378"/>
    </row>
    <row r="1031" spans="1:6" ht="27">
      <c r="A1031" s="374" t="s">
        <v>2321</v>
      </c>
      <c r="B1031" s="376" t="s">
        <v>2322</v>
      </c>
      <c r="C1031" s="376">
        <v>8313</v>
      </c>
      <c r="D1031" s="379" t="s">
        <v>2323</v>
      </c>
      <c r="E1031" s="387"/>
      <c r="F1031" s="378"/>
    </row>
    <row r="1032" spans="1:6" ht="27">
      <c r="A1032" s="374" t="s">
        <v>2321</v>
      </c>
      <c r="B1032" s="376" t="s">
        <v>2322</v>
      </c>
      <c r="C1032" s="376" t="s">
        <v>2307</v>
      </c>
      <c r="D1032" s="379" t="s">
        <v>2308</v>
      </c>
      <c r="E1032" s="380" t="s">
        <v>552</v>
      </c>
      <c r="F1032" s="381"/>
    </row>
    <row r="1033" spans="1:6">
      <c r="A1033" s="374" t="s">
        <v>2324</v>
      </c>
      <c r="B1033" s="375" t="s">
        <v>2325</v>
      </c>
      <c r="C1033" s="376">
        <v>1531</v>
      </c>
      <c r="D1033" s="379" t="s">
        <v>1622</v>
      </c>
      <c r="E1033" s="380" t="s">
        <v>552</v>
      </c>
      <c r="F1033" s="378"/>
    </row>
    <row r="1034" spans="1:6">
      <c r="A1034" s="374" t="s">
        <v>2326</v>
      </c>
      <c r="B1034" s="375" t="s">
        <v>2327</v>
      </c>
      <c r="C1034" s="376">
        <v>1531</v>
      </c>
      <c r="D1034" s="379" t="s">
        <v>1622</v>
      </c>
      <c r="E1034" s="380" t="s">
        <v>552</v>
      </c>
      <c r="F1034" s="378"/>
    </row>
    <row r="1035" spans="1:6">
      <c r="A1035" s="374" t="s">
        <v>2326</v>
      </c>
      <c r="B1035" s="375" t="s">
        <v>2327</v>
      </c>
      <c r="C1035" s="376" t="s">
        <v>2009</v>
      </c>
      <c r="D1035" s="379" t="s">
        <v>2010</v>
      </c>
      <c r="E1035" s="380"/>
      <c r="F1035" s="378"/>
    </row>
    <row r="1036" spans="1:6">
      <c r="A1036" s="374" t="s">
        <v>2328</v>
      </c>
      <c r="B1036" s="375" t="s">
        <v>2329</v>
      </c>
      <c r="C1036" s="376">
        <v>1531</v>
      </c>
      <c r="D1036" s="379" t="s">
        <v>1622</v>
      </c>
      <c r="E1036" s="380" t="s">
        <v>552</v>
      </c>
      <c r="F1036" s="378"/>
    </row>
    <row r="1037" spans="1:6">
      <c r="A1037" s="374" t="s">
        <v>2328</v>
      </c>
      <c r="B1037" s="375" t="s">
        <v>2329</v>
      </c>
      <c r="C1037" s="376" t="s">
        <v>2009</v>
      </c>
      <c r="D1037" s="379" t="s">
        <v>2010</v>
      </c>
      <c r="E1037" s="380"/>
      <c r="F1037" s="378"/>
    </row>
    <row r="1038" spans="1:6">
      <c r="A1038" s="374" t="s">
        <v>2330</v>
      </c>
      <c r="B1038" s="375" t="s">
        <v>2331</v>
      </c>
      <c r="C1038" s="376">
        <v>1531</v>
      </c>
      <c r="D1038" s="379" t="s">
        <v>1622</v>
      </c>
      <c r="E1038" s="380"/>
      <c r="F1038" s="381"/>
    </row>
    <row r="1039" spans="1:6">
      <c r="A1039" s="374" t="s">
        <v>2330</v>
      </c>
      <c r="B1039" s="375" t="s">
        <v>2331</v>
      </c>
      <c r="C1039" s="376">
        <v>1533</v>
      </c>
      <c r="D1039" s="379" t="s">
        <v>2332</v>
      </c>
      <c r="E1039" s="380" t="s">
        <v>552</v>
      </c>
      <c r="F1039" s="381"/>
    </row>
    <row r="1040" spans="1:6">
      <c r="A1040" s="374" t="s">
        <v>2333</v>
      </c>
      <c r="B1040" s="375" t="s">
        <v>2334</v>
      </c>
      <c r="C1040" s="376">
        <v>1531</v>
      </c>
      <c r="D1040" s="379" t="s">
        <v>1622</v>
      </c>
      <c r="E1040" s="380" t="s">
        <v>552</v>
      </c>
      <c r="F1040" s="378"/>
    </row>
    <row r="1041" spans="1:6">
      <c r="A1041" s="374" t="s">
        <v>2333</v>
      </c>
      <c r="B1041" s="375" t="s">
        <v>2334</v>
      </c>
      <c r="C1041" s="376">
        <v>8312</v>
      </c>
      <c r="D1041" s="379" t="s">
        <v>839</v>
      </c>
      <c r="E1041" s="380"/>
      <c r="F1041" s="378"/>
    </row>
    <row r="1042" spans="1:6">
      <c r="A1042" s="374" t="s">
        <v>2333</v>
      </c>
      <c r="B1042" s="375" t="s">
        <v>2334</v>
      </c>
      <c r="C1042" s="376">
        <v>8313</v>
      </c>
      <c r="D1042" s="379" t="s">
        <v>2323</v>
      </c>
      <c r="E1042" s="380"/>
      <c r="F1042" s="378"/>
    </row>
    <row r="1043" spans="1:6">
      <c r="A1043" s="374" t="s">
        <v>2333</v>
      </c>
      <c r="B1043" s="375" t="s">
        <v>2334</v>
      </c>
      <c r="C1043" s="376" t="s">
        <v>2307</v>
      </c>
      <c r="D1043" s="379" t="s">
        <v>2308</v>
      </c>
      <c r="E1043" s="380"/>
      <c r="F1043" s="381"/>
    </row>
    <row r="1044" spans="1:6">
      <c r="A1044" s="374" t="s">
        <v>2335</v>
      </c>
      <c r="B1044" s="375" t="s">
        <v>2336</v>
      </c>
      <c r="C1044" s="376">
        <v>1331</v>
      </c>
      <c r="D1044" s="386" t="s">
        <v>1807</v>
      </c>
      <c r="E1044" s="380" t="s">
        <v>552</v>
      </c>
      <c r="F1044" s="378"/>
    </row>
    <row r="1045" spans="1:6">
      <c r="A1045" s="374" t="s">
        <v>2335</v>
      </c>
      <c r="B1045" s="375" t="s">
        <v>2336</v>
      </c>
      <c r="C1045" s="376">
        <v>1531</v>
      </c>
      <c r="D1045" s="379" t="s">
        <v>1622</v>
      </c>
      <c r="E1045" s="380"/>
      <c r="F1045" s="378"/>
    </row>
    <row r="1046" spans="1:6">
      <c r="A1046" s="374" t="s">
        <v>2337</v>
      </c>
      <c r="B1046" s="375" t="s">
        <v>2338</v>
      </c>
      <c r="C1046" s="376">
        <v>1531</v>
      </c>
      <c r="D1046" s="379" t="s">
        <v>1622</v>
      </c>
      <c r="E1046" s="380" t="s">
        <v>552</v>
      </c>
      <c r="F1046" s="378"/>
    </row>
    <row r="1047" spans="1:6">
      <c r="A1047" s="374" t="s">
        <v>2339</v>
      </c>
      <c r="B1047" s="375" t="s">
        <v>2340</v>
      </c>
      <c r="C1047" s="376">
        <v>8351</v>
      </c>
      <c r="D1047" s="379" t="s">
        <v>2341</v>
      </c>
      <c r="E1047" s="380" t="s">
        <v>552</v>
      </c>
      <c r="F1047" s="378"/>
    </row>
    <row r="1048" spans="1:6">
      <c r="A1048" s="374" t="s">
        <v>2339</v>
      </c>
      <c r="B1048" s="375" t="s">
        <v>2340</v>
      </c>
      <c r="C1048" s="376" t="s">
        <v>2009</v>
      </c>
      <c r="D1048" s="379" t="s">
        <v>2010</v>
      </c>
      <c r="E1048" s="380"/>
      <c r="F1048" s="378"/>
    </row>
    <row r="1049" spans="1:6">
      <c r="A1049" s="374" t="s">
        <v>2342</v>
      </c>
      <c r="B1049" s="375" t="s">
        <v>2343</v>
      </c>
      <c r="C1049" s="376">
        <v>8312</v>
      </c>
      <c r="D1049" s="379" t="s">
        <v>839</v>
      </c>
      <c r="E1049" s="380" t="s">
        <v>552</v>
      </c>
      <c r="F1049" s="378"/>
    </row>
    <row r="1050" spans="1:6">
      <c r="A1050" s="374" t="s">
        <v>2344</v>
      </c>
      <c r="B1050" s="375" t="s">
        <v>2345</v>
      </c>
      <c r="C1050" s="376">
        <v>8351</v>
      </c>
      <c r="D1050" s="379" t="s">
        <v>2341</v>
      </c>
      <c r="E1050" s="380" t="s">
        <v>552</v>
      </c>
      <c r="F1050" s="381"/>
    </row>
    <row r="1051" spans="1:6">
      <c r="A1051" s="374" t="s">
        <v>2346</v>
      </c>
      <c r="B1051" s="375" t="s">
        <v>2347</v>
      </c>
      <c r="C1051" s="376">
        <v>1531</v>
      </c>
      <c r="D1051" s="379" t="s">
        <v>1622</v>
      </c>
      <c r="E1051" s="380" t="s">
        <v>552</v>
      </c>
      <c r="F1051" s="378"/>
    </row>
    <row r="1052" spans="1:6">
      <c r="A1052" s="374" t="s">
        <v>2348</v>
      </c>
      <c r="B1052" s="375" t="s">
        <v>2349</v>
      </c>
      <c r="C1052" s="376">
        <v>1531</v>
      </c>
      <c r="D1052" s="379" t="s">
        <v>1622</v>
      </c>
      <c r="E1052" s="380" t="s">
        <v>552</v>
      </c>
      <c r="F1052" s="378"/>
    </row>
    <row r="1053" spans="1:6">
      <c r="A1053" s="384" t="s">
        <v>2350</v>
      </c>
      <c r="B1053" s="385" t="s">
        <v>2351</v>
      </c>
      <c r="C1053" s="376" t="s">
        <v>2352</v>
      </c>
      <c r="D1053" s="379" t="s">
        <v>2353</v>
      </c>
      <c r="E1053" s="380" t="s">
        <v>552</v>
      </c>
      <c r="F1053" s="378"/>
    </row>
    <row r="1054" spans="1:6">
      <c r="A1054" s="374" t="s">
        <v>2354</v>
      </c>
      <c r="B1054" s="375" t="s">
        <v>2355</v>
      </c>
      <c r="C1054" s="376">
        <v>8312</v>
      </c>
      <c r="D1054" s="379" t="s">
        <v>839</v>
      </c>
      <c r="E1054" s="380" t="s">
        <v>552</v>
      </c>
      <c r="F1054" s="378"/>
    </row>
    <row r="1055" spans="1:6">
      <c r="A1055" s="374" t="s">
        <v>2356</v>
      </c>
      <c r="B1055" s="375" t="s">
        <v>2357</v>
      </c>
      <c r="C1055" s="376">
        <v>8313</v>
      </c>
      <c r="D1055" s="379" t="s">
        <v>2323</v>
      </c>
      <c r="E1055" s="380" t="s">
        <v>552</v>
      </c>
      <c r="F1055" s="378"/>
    </row>
    <row r="1056" spans="1:6">
      <c r="A1056" s="374" t="s">
        <v>2358</v>
      </c>
      <c r="B1056" s="375" t="s">
        <v>2359</v>
      </c>
      <c r="C1056" s="376">
        <v>8313</v>
      </c>
      <c r="D1056" s="379" t="s">
        <v>2323</v>
      </c>
      <c r="E1056" s="380" t="s">
        <v>552</v>
      </c>
      <c r="F1056" s="378"/>
    </row>
    <row r="1057" spans="1:6">
      <c r="A1057" s="374" t="s">
        <v>2360</v>
      </c>
      <c r="B1057" s="375" t="s">
        <v>2361</v>
      </c>
      <c r="C1057" s="376">
        <v>1531</v>
      </c>
      <c r="D1057" s="379" t="s">
        <v>1622</v>
      </c>
      <c r="E1057" s="380" t="s">
        <v>552</v>
      </c>
      <c r="F1057" s="378"/>
    </row>
    <row r="1058" spans="1:6">
      <c r="A1058" s="374" t="s">
        <v>2362</v>
      </c>
      <c r="B1058" s="375" t="s">
        <v>2363</v>
      </c>
      <c r="C1058" s="376">
        <v>1531</v>
      </c>
      <c r="D1058" s="379" t="s">
        <v>1622</v>
      </c>
      <c r="E1058" s="380"/>
      <c r="F1058" s="378"/>
    </row>
    <row r="1059" spans="1:6">
      <c r="A1059" s="374" t="s">
        <v>2362</v>
      </c>
      <c r="B1059" s="375" t="s">
        <v>2363</v>
      </c>
      <c r="C1059" s="376">
        <v>8351</v>
      </c>
      <c r="D1059" s="379" t="s">
        <v>2341</v>
      </c>
      <c r="E1059" s="380" t="s">
        <v>552</v>
      </c>
      <c r="F1059" s="378"/>
    </row>
    <row r="1060" spans="1:6">
      <c r="A1060" s="374" t="s">
        <v>2362</v>
      </c>
      <c r="B1060" s="375" t="s">
        <v>2363</v>
      </c>
      <c r="C1060" s="376" t="s">
        <v>2009</v>
      </c>
      <c r="D1060" s="379" t="s">
        <v>2010</v>
      </c>
      <c r="E1060" s="380"/>
      <c r="F1060" s="378"/>
    </row>
    <row r="1061" spans="1:6">
      <c r="A1061" s="374" t="s">
        <v>2364</v>
      </c>
      <c r="B1061" s="375" t="s">
        <v>2365</v>
      </c>
      <c r="C1061" s="376">
        <v>8311</v>
      </c>
      <c r="D1061" s="379" t="s">
        <v>1643</v>
      </c>
      <c r="E1061" s="380" t="s">
        <v>552</v>
      </c>
      <c r="F1061" s="381"/>
    </row>
    <row r="1062" spans="1:6">
      <c r="A1062" s="374" t="s">
        <v>2364</v>
      </c>
      <c r="B1062" s="375" t="s">
        <v>2365</v>
      </c>
      <c r="C1062" s="376">
        <v>8312</v>
      </c>
      <c r="D1062" s="379" t="s">
        <v>839</v>
      </c>
      <c r="E1062" s="380"/>
      <c r="F1062" s="378"/>
    </row>
    <row r="1063" spans="1:6">
      <c r="A1063" s="384" t="s">
        <v>2366</v>
      </c>
      <c r="B1063" s="385" t="s">
        <v>2367</v>
      </c>
      <c r="C1063" s="376" t="s">
        <v>2368</v>
      </c>
      <c r="D1063" s="379" t="s">
        <v>2369</v>
      </c>
      <c r="E1063" s="380" t="s">
        <v>552</v>
      </c>
      <c r="F1063" s="381"/>
    </row>
    <row r="1064" spans="1:6">
      <c r="A1064" s="384" t="s">
        <v>2366</v>
      </c>
      <c r="B1064" s="385" t="s">
        <v>2367</v>
      </c>
      <c r="C1064" s="376" t="s">
        <v>2352</v>
      </c>
      <c r="D1064" s="379" t="s">
        <v>2353</v>
      </c>
      <c r="E1064" s="380"/>
      <c r="F1064" s="378"/>
    </row>
    <row r="1065" spans="1:6">
      <c r="A1065" s="374" t="s">
        <v>2370</v>
      </c>
      <c r="B1065" s="375" t="s">
        <v>2371</v>
      </c>
      <c r="C1065" s="376">
        <v>1531</v>
      </c>
      <c r="D1065" s="379" t="s">
        <v>1622</v>
      </c>
      <c r="E1065" s="380" t="s">
        <v>552</v>
      </c>
      <c r="F1065" s="378"/>
    </row>
    <row r="1066" spans="1:6">
      <c r="A1066" s="374" t="s">
        <v>2372</v>
      </c>
      <c r="B1066" s="375" t="s">
        <v>2373</v>
      </c>
      <c r="C1066" s="376">
        <v>8313</v>
      </c>
      <c r="D1066" s="379" t="s">
        <v>2323</v>
      </c>
      <c r="E1066" s="380" t="s">
        <v>552</v>
      </c>
      <c r="F1066" s="378"/>
    </row>
    <row r="1067" spans="1:6">
      <c r="A1067" s="374" t="s">
        <v>2374</v>
      </c>
      <c r="B1067" s="375" t="s">
        <v>2375</v>
      </c>
      <c r="C1067" s="376">
        <v>8313</v>
      </c>
      <c r="D1067" s="379" t="s">
        <v>2323</v>
      </c>
      <c r="E1067" s="380" t="s">
        <v>552</v>
      </c>
      <c r="F1067" s="378"/>
    </row>
    <row r="1068" spans="1:6">
      <c r="A1068" s="374" t="s">
        <v>2376</v>
      </c>
      <c r="B1068" s="375" t="s">
        <v>2377</v>
      </c>
      <c r="C1068" s="376">
        <v>1531</v>
      </c>
      <c r="D1068" s="379" t="s">
        <v>1622</v>
      </c>
      <c r="E1068" s="380" t="s">
        <v>552</v>
      </c>
      <c r="F1068" s="378"/>
    </row>
    <row r="1069" spans="1:6">
      <c r="A1069" s="374" t="s">
        <v>2378</v>
      </c>
      <c r="B1069" s="375" t="s">
        <v>2379</v>
      </c>
      <c r="C1069" s="376">
        <v>8312</v>
      </c>
      <c r="D1069" s="379" t="s">
        <v>839</v>
      </c>
      <c r="E1069" s="380" t="s">
        <v>552</v>
      </c>
      <c r="F1069" s="378"/>
    </row>
    <row r="1070" spans="1:6">
      <c r="A1070" s="374" t="s">
        <v>2380</v>
      </c>
      <c r="B1070" s="375" t="s">
        <v>2381</v>
      </c>
      <c r="C1070" s="376">
        <v>8312</v>
      </c>
      <c r="D1070" s="379" t="s">
        <v>839</v>
      </c>
      <c r="E1070" s="380" t="s">
        <v>552</v>
      </c>
      <c r="F1070" s="378"/>
    </row>
    <row r="1071" spans="1:6">
      <c r="A1071" s="374" t="s">
        <v>2382</v>
      </c>
      <c r="B1071" s="375" t="s">
        <v>2383</v>
      </c>
      <c r="C1071" s="376">
        <v>1531</v>
      </c>
      <c r="D1071" s="379" t="s">
        <v>1622</v>
      </c>
      <c r="E1071" s="380" t="s">
        <v>552</v>
      </c>
      <c r="F1071" s="378"/>
    </row>
    <row r="1072" spans="1:6">
      <c r="A1072" s="374" t="s">
        <v>2384</v>
      </c>
      <c r="B1072" s="375" t="s">
        <v>2385</v>
      </c>
      <c r="C1072" s="376">
        <v>1531</v>
      </c>
      <c r="D1072" s="379" t="s">
        <v>1622</v>
      </c>
      <c r="E1072" s="380" t="s">
        <v>552</v>
      </c>
      <c r="F1072" s="378"/>
    </row>
    <row r="1073" spans="1:6">
      <c r="A1073" s="374" t="s">
        <v>2386</v>
      </c>
      <c r="B1073" s="375" t="s">
        <v>2387</v>
      </c>
      <c r="C1073" s="376">
        <v>1531</v>
      </c>
      <c r="D1073" s="379" t="s">
        <v>1622</v>
      </c>
      <c r="E1073" s="380" t="s">
        <v>552</v>
      </c>
      <c r="F1073" s="381"/>
    </row>
    <row r="1074" spans="1:6">
      <c r="A1074" s="374" t="s">
        <v>2388</v>
      </c>
      <c r="B1074" s="375" t="s">
        <v>2389</v>
      </c>
      <c r="C1074" s="376">
        <v>1531</v>
      </c>
      <c r="D1074" s="379" t="s">
        <v>1622</v>
      </c>
      <c r="E1074" s="380" t="s">
        <v>552</v>
      </c>
      <c r="F1074" s="378"/>
    </row>
    <row r="1075" spans="1:6">
      <c r="A1075" s="374" t="s">
        <v>2390</v>
      </c>
      <c r="B1075" s="375" t="s">
        <v>2391</v>
      </c>
      <c r="C1075" s="376">
        <v>1531</v>
      </c>
      <c r="D1075" s="379" t="s">
        <v>1622</v>
      </c>
      <c r="E1075" s="380" t="s">
        <v>552</v>
      </c>
      <c r="F1075" s="378"/>
    </row>
    <row r="1076" spans="1:6">
      <c r="A1076" s="374" t="s">
        <v>2392</v>
      </c>
      <c r="B1076" s="375" t="s">
        <v>2393</v>
      </c>
      <c r="C1076" s="376" t="s">
        <v>583</v>
      </c>
      <c r="D1076" s="379" t="s">
        <v>584</v>
      </c>
      <c r="E1076" s="380"/>
      <c r="F1076" s="378"/>
    </row>
    <row r="1077" spans="1:6">
      <c r="A1077" s="374" t="s">
        <v>2392</v>
      </c>
      <c r="B1077" s="375" t="s">
        <v>2393</v>
      </c>
      <c r="C1077" s="376">
        <v>1532</v>
      </c>
      <c r="D1077" s="379" t="s">
        <v>1810</v>
      </c>
      <c r="E1077" s="380" t="s">
        <v>552</v>
      </c>
      <c r="F1077" s="378"/>
    </row>
    <row r="1078" spans="1:6">
      <c r="A1078" s="374" t="s">
        <v>2394</v>
      </c>
      <c r="B1078" s="375" t="s">
        <v>2395</v>
      </c>
      <c r="C1078" s="376">
        <v>8352</v>
      </c>
      <c r="D1078" s="379" t="s">
        <v>2396</v>
      </c>
      <c r="E1078" s="380" t="s">
        <v>552</v>
      </c>
      <c r="F1078" s="378"/>
    </row>
    <row r="1079" spans="1:6">
      <c r="A1079" s="374" t="s">
        <v>2394</v>
      </c>
      <c r="B1079" s="375" t="s">
        <v>2395</v>
      </c>
      <c r="C1079" s="376" t="s">
        <v>2009</v>
      </c>
      <c r="D1079" s="379" t="s">
        <v>2010</v>
      </c>
      <c r="E1079" s="380"/>
      <c r="F1079" s="378"/>
    </row>
    <row r="1080" spans="1:6">
      <c r="A1080" s="374" t="s">
        <v>2397</v>
      </c>
      <c r="B1080" s="375" t="s">
        <v>2398</v>
      </c>
      <c r="C1080" s="376" t="s">
        <v>583</v>
      </c>
      <c r="D1080" s="379" t="s">
        <v>584</v>
      </c>
      <c r="E1080" s="380"/>
      <c r="F1080" s="378"/>
    </row>
    <row r="1081" spans="1:6">
      <c r="A1081" s="374" t="s">
        <v>2397</v>
      </c>
      <c r="B1081" s="375" t="s">
        <v>2398</v>
      </c>
      <c r="C1081" s="376">
        <v>1532</v>
      </c>
      <c r="D1081" s="379" t="s">
        <v>1810</v>
      </c>
      <c r="E1081" s="380" t="s">
        <v>552</v>
      </c>
      <c r="F1081" s="378"/>
    </row>
    <row r="1082" spans="1:6">
      <c r="A1082" s="374" t="s">
        <v>2399</v>
      </c>
      <c r="B1082" s="375" t="s">
        <v>2400</v>
      </c>
      <c r="C1082" s="376">
        <v>8352</v>
      </c>
      <c r="D1082" s="379" t="s">
        <v>2396</v>
      </c>
      <c r="E1082" s="380" t="s">
        <v>552</v>
      </c>
      <c r="F1082" s="378"/>
    </row>
    <row r="1083" spans="1:6">
      <c r="A1083" s="374" t="s">
        <v>2399</v>
      </c>
      <c r="B1083" s="375" t="s">
        <v>2400</v>
      </c>
      <c r="C1083" s="376" t="s">
        <v>2009</v>
      </c>
      <c r="D1083" s="379" t="s">
        <v>2010</v>
      </c>
      <c r="E1083" s="380"/>
      <c r="F1083" s="378"/>
    </row>
    <row r="1084" spans="1:6">
      <c r="A1084" s="374" t="s">
        <v>2401</v>
      </c>
      <c r="B1084" s="375" t="s">
        <v>2402</v>
      </c>
      <c r="C1084" s="376" t="s">
        <v>2403</v>
      </c>
      <c r="D1084" s="379" t="s">
        <v>2404</v>
      </c>
      <c r="E1084" s="380" t="s">
        <v>552</v>
      </c>
      <c r="F1084" s="381"/>
    </row>
    <row r="1085" spans="1:6">
      <c r="A1085" s="374" t="s">
        <v>2401</v>
      </c>
      <c r="B1085" s="375" t="s">
        <v>2402</v>
      </c>
      <c r="C1085" s="376" t="s">
        <v>2405</v>
      </c>
      <c r="D1085" s="379" t="s">
        <v>2406</v>
      </c>
      <c r="E1085" s="380"/>
      <c r="F1085" s="378"/>
    </row>
    <row r="1086" spans="1:6">
      <c r="A1086" s="374" t="s">
        <v>2401</v>
      </c>
      <c r="B1086" s="375" t="s">
        <v>2402</v>
      </c>
      <c r="C1086" s="376" t="s">
        <v>2407</v>
      </c>
      <c r="D1086" s="386" t="s">
        <v>2408</v>
      </c>
      <c r="E1086" s="380"/>
      <c r="F1086" s="381"/>
    </row>
    <row r="1087" spans="1:6">
      <c r="A1087" s="374" t="s">
        <v>2401</v>
      </c>
      <c r="B1087" s="375" t="s">
        <v>2402</v>
      </c>
      <c r="C1087" s="376" t="s">
        <v>2409</v>
      </c>
      <c r="D1087" s="386" t="s">
        <v>2410</v>
      </c>
      <c r="E1087" s="380"/>
      <c r="F1087" s="381"/>
    </row>
    <row r="1088" spans="1:6">
      <c r="A1088" s="374" t="s">
        <v>2411</v>
      </c>
      <c r="B1088" s="375" t="s">
        <v>2412</v>
      </c>
      <c r="C1088" s="376">
        <v>6121</v>
      </c>
      <c r="D1088" s="379" t="s">
        <v>1266</v>
      </c>
      <c r="E1088" s="380" t="s">
        <v>552</v>
      </c>
      <c r="F1088" s="378"/>
    </row>
    <row r="1089" spans="1:6">
      <c r="A1089" s="374" t="s">
        <v>2413</v>
      </c>
      <c r="B1089" s="375" t="s">
        <v>2414</v>
      </c>
      <c r="C1089" s="376">
        <v>1331</v>
      </c>
      <c r="D1089" s="386" t="s">
        <v>1807</v>
      </c>
      <c r="E1089" s="380" t="s">
        <v>552</v>
      </c>
      <c r="F1089" s="378"/>
    </row>
    <row r="1090" spans="1:6">
      <c r="A1090" s="374" t="s">
        <v>2415</v>
      </c>
      <c r="B1090" s="375" t="s">
        <v>2416</v>
      </c>
      <c r="C1090" s="376">
        <v>1332</v>
      </c>
      <c r="D1090" s="386" t="s">
        <v>1139</v>
      </c>
      <c r="E1090" s="380" t="s">
        <v>552</v>
      </c>
      <c r="F1090" s="378"/>
    </row>
    <row r="1091" spans="1:6">
      <c r="A1091" s="374" t="s">
        <v>2417</v>
      </c>
      <c r="B1091" s="375" t="s">
        <v>2418</v>
      </c>
      <c r="C1091" s="376">
        <v>1532</v>
      </c>
      <c r="D1091" s="379" t="s">
        <v>1810</v>
      </c>
      <c r="E1091" s="380" t="s">
        <v>552</v>
      </c>
      <c r="F1091" s="378"/>
    </row>
    <row r="1092" spans="1:6">
      <c r="A1092" s="374" t="s">
        <v>2419</v>
      </c>
      <c r="B1092" s="375" t="s">
        <v>2420</v>
      </c>
      <c r="C1092" s="376">
        <v>1511</v>
      </c>
      <c r="D1092" s="379" t="s">
        <v>1621</v>
      </c>
      <c r="E1092" s="380" t="s">
        <v>552</v>
      </c>
      <c r="F1092" s="378"/>
    </row>
    <row r="1093" spans="1:6">
      <c r="A1093" s="374" t="s">
        <v>2421</v>
      </c>
      <c r="B1093" s="375" t="s">
        <v>2422</v>
      </c>
      <c r="C1093" s="376">
        <v>1311</v>
      </c>
      <c r="D1093" s="386" t="s">
        <v>2423</v>
      </c>
      <c r="E1093" s="380" t="s">
        <v>552</v>
      </c>
      <c r="F1093" s="381"/>
    </row>
    <row r="1094" spans="1:6">
      <c r="A1094" s="374" t="s">
        <v>2421</v>
      </c>
      <c r="B1094" s="375" t="s">
        <v>2422</v>
      </c>
      <c r="C1094" s="376">
        <v>1532</v>
      </c>
      <c r="D1094" s="379" t="s">
        <v>1810</v>
      </c>
      <c r="E1094" s="380"/>
      <c r="F1094" s="378"/>
    </row>
    <row r="1095" spans="1:6">
      <c r="A1095" s="374" t="s">
        <v>2424</v>
      </c>
      <c r="B1095" s="375" t="s">
        <v>2425</v>
      </c>
      <c r="C1095" s="376">
        <v>1511</v>
      </c>
      <c r="D1095" s="379" t="s">
        <v>1621</v>
      </c>
      <c r="E1095" s="380" t="s">
        <v>552</v>
      </c>
      <c r="F1095" s="378"/>
    </row>
    <row r="1096" spans="1:6">
      <c r="A1096" s="374" t="s">
        <v>2426</v>
      </c>
      <c r="B1096" s="375" t="s">
        <v>2427</v>
      </c>
      <c r="C1096" s="376">
        <v>1331</v>
      </c>
      <c r="D1096" s="386" t="s">
        <v>1807</v>
      </c>
      <c r="E1096" s="380" t="s">
        <v>552</v>
      </c>
      <c r="F1096" s="378"/>
    </row>
    <row r="1097" spans="1:6">
      <c r="A1097" s="374" t="s">
        <v>2426</v>
      </c>
      <c r="B1097" s="375" t="s">
        <v>2427</v>
      </c>
      <c r="C1097" s="376">
        <v>1532</v>
      </c>
      <c r="D1097" s="379" t="s">
        <v>1810</v>
      </c>
      <c r="E1097" s="380"/>
      <c r="F1097" s="378"/>
    </row>
    <row r="1098" spans="1:6">
      <c r="A1098" s="374" t="s">
        <v>2428</v>
      </c>
      <c r="B1098" s="375" t="s">
        <v>2429</v>
      </c>
      <c r="C1098" s="376">
        <v>1311</v>
      </c>
      <c r="D1098" s="386" t="s">
        <v>2423</v>
      </c>
      <c r="E1098" s="380" t="s">
        <v>552</v>
      </c>
      <c r="F1098" s="381"/>
    </row>
    <row r="1099" spans="1:6">
      <c r="A1099" s="374" t="s">
        <v>2428</v>
      </c>
      <c r="B1099" s="375" t="s">
        <v>2429</v>
      </c>
      <c r="C1099" s="376">
        <v>1312</v>
      </c>
      <c r="D1099" s="386" t="s">
        <v>2430</v>
      </c>
      <c r="E1099" s="380"/>
      <c r="F1099" s="378"/>
    </row>
    <row r="1100" spans="1:6">
      <c r="A1100" s="374" t="s">
        <v>2431</v>
      </c>
      <c r="B1100" s="375" t="s">
        <v>2432</v>
      </c>
      <c r="C1100" s="376">
        <v>1511</v>
      </c>
      <c r="D1100" s="379" t="s">
        <v>1621</v>
      </c>
      <c r="E1100" s="380" t="s">
        <v>552</v>
      </c>
      <c r="F1100" s="378"/>
    </row>
    <row r="1101" spans="1:6">
      <c r="A1101" s="374" t="s">
        <v>2433</v>
      </c>
      <c r="B1101" s="375" t="s">
        <v>2434</v>
      </c>
      <c r="C1101" s="376">
        <v>1312</v>
      </c>
      <c r="D1101" s="386" t="s">
        <v>2430</v>
      </c>
      <c r="E1101" s="380"/>
      <c r="F1101" s="378"/>
    </row>
    <row r="1102" spans="1:6">
      <c r="A1102" s="374" t="s">
        <v>2433</v>
      </c>
      <c r="B1102" s="375" t="s">
        <v>2434</v>
      </c>
      <c r="C1102" s="376">
        <v>1331</v>
      </c>
      <c r="D1102" s="386" t="s">
        <v>1807</v>
      </c>
      <c r="E1102" s="380" t="s">
        <v>552</v>
      </c>
      <c r="F1102" s="378"/>
    </row>
    <row r="1103" spans="1:6">
      <c r="A1103" s="374" t="s">
        <v>2435</v>
      </c>
      <c r="B1103" s="375" t="s">
        <v>2436</v>
      </c>
      <c r="C1103" s="376">
        <v>1311</v>
      </c>
      <c r="D1103" s="386" t="s">
        <v>2423</v>
      </c>
      <c r="E1103" s="380" t="s">
        <v>552</v>
      </c>
      <c r="F1103" s="381"/>
    </row>
    <row r="1104" spans="1:6">
      <c r="A1104" s="374" t="s">
        <v>2435</v>
      </c>
      <c r="B1104" s="375" t="s">
        <v>2436</v>
      </c>
      <c r="C1104" s="376">
        <v>1532</v>
      </c>
      <c r="D1104" s="379" t="s">
        <v>1810</v>
      </c>
      <c r="E1104" s="380"/>
      <c r="F1104" s="378"/>
    </row>
    <row r="1105" spans="1:6">
      <c r="A1105" s="374" t="s">
        <v>2437</v>
      </c>
      <c r="B1105" s="375" t="s">
        <v>2438</v>
      </c>
      <c r="C1105" s="376">
        <v>1511</v>
      </c>
      <c r="D1105" s="379" t="s">
        <v>1621</v>
      </c>
      <c r="E1105" s="380" t="s">
        <v>552</v>
      </c>
      <c r="F1105" s="378"/>
    </row>
    <row r="1106" spans="1:6">
      <c r="A1106" s="374" t="s">
        <v>2439</v>
      </c>
      <c r="B1106" s="375" t="s">
        <v>2440</v>
      </c>
      <c r="C1106" s="376">
        <v>1331</v>
      </c>
      <c r="D1106" s="386" t="s">
        <v>1807</v>
      </c>
      <c r="E1106" s="380" t="s">
        <v>552</v>
      </c>
      <c r="F1106" s="378"/>
    </row>
    <row r="1107" spans="1:6">
      <c r="A1107" s="374" t="s">
        <v>2439</v>
      </c>
      <c r="B1107" s="375" t="s">
        <v>2440</v>
      </c>
      <c r="C1107" s="376">
        <v>1532</v>
      </c>
      <c r="D1107" s="379" t="s">
        <v>1810</v>
      </c>
      <c r="E1107" s="380"/>
      <c r="F1107" s="378"/>
    </row>
    <row r="1108" spans="1:6">
      <c r="A1108" s="374" t="s">
        <v>2441</v>
      </c>
      <c r="B1108" s="375" t="s">
        <v>2442</v>
      </c>
      <c r="C1108" s="376">
        <v>1532</v>
      </c>
      <c r="D1108" s="379" t="s">
        <v>1810</v>
      </c>
      <c r="E1108" s="380" t="s">
        <v>552</v>
      </c>
      <c r="F1108" s="378"/>
    </row>
    <row r="1109" spans="1:6">
      <c r="A1109" s="374" t="s">
        <v>2443</v>
      </c>
      <c r="B1109" s="375" t="s">
        <v>2444</v>
      </c>
      <c r="C1109" s="376">
        <v>1511</v>
      </c>
      <c r="D1109" s="379" t="s">
        <v>1621</v>
      </c>
      <c r="E1109" s="380" t="s">
        <v>552</v>
      </c>
      <c r="F1109" s="378"/>
    </row>
    <row r="1110" spans="1:6">
      <c r="A1110" s="374" t="s">
        <v>2445</v>
      </c>
      <c r="B1110" s="375" t="s">
        <v>2446</v>
      </c>
      <c r="C1110" s="376">
        <v>1331</v>
      </c>
      <c r="D1110" s="386" t="s">
        <v>1807</v>
      </c>
      <c r="E1110" s="380" t="s">
        <v>552</v>
      </c>
      <c r="F1110" s="378"/>
    </row>
    <row r="1111" spans="1:6">
      <c r="A1111" s="374" t="s">
        <v>2445</v>
      </c>
      <c r="B1111" s="375" t="s">
        <v>2446</v>
      </c>
      <c r="C1111" s="376">
        <v>1532</v>
      </c>
      <c r="D1111" s="379" t="s">
        <v>1810</v>
      </c>
      <c r="E1111" s="380"/>
      <c r="F1111" s="378"/>
    </row>
    <row r="1112" spans="1:6">
      <c r="A1112" s="374" t="s">
        <v>2447</v>
      </c>
      <c r="B1112" s="375" t="s">
        <v>2448</v>
      </c>
      <c r="C1112" s="376">
        <v>1532</v>
      </c>
      <c r="D1112" s="379" t="s">
        <v>1810</v>
      </c>
      <c r="E1112" s="380" t="s">
        <v>552</v>
      </c>
      <c r="F1112" s="378"/>
    </row>
    <row r="1113" spans="1:6">
      <c r="A1113" s="374" t="s">
        <v>2449</v>
      </c>
      <c r="B1113" s="375" t="s">
        <v>2450</v>
      </c>
      <c r="C1113" s="376">
        <v>8352</v>
      </c>
      <c r="D1113" s="379" t="s">
        <v>2396</v>
      </c>
      <c r="E1113" s="380" t="s">
        <v>552</v>
      </c>
      <c r="F1113" s="378"/>
    </row>
    <row r="1114" spans="1:6">
      <c r="A1114" s="374" t="s">
        <v>2451</v>
      </c>
      <c r="B1114" s="375" t="s">
        <v>2452</v>
      </c>
      <c r="C1114" s="376">
        <v>1511</v>
      </c>
      <c r="D1114" s="379" t="s">
        <v>1621</v>
      </c>
      <c r="E1114" s="380" t="s">
        <v>552</v>
      </c>
      <c r="F1114" s="378"/>
    </row>
    <row r="1115" spans="1:6">
      <c r="A1115" s="374" t="s">
        <v>2451</v>
      </c>
      <c r="B1115" s="375" t="s">
        <v>2452</v>
      </c>
      <c r="C1115" s="376">
        <v>1532</v>
      </c>
      <c r="D1115" s="379" t="s">
        <v>1810</v>
      </c>
      <c r="E1115" s="380"/>
      <c r="F1115" s="378"/>
    </row>
    <row r="1116" spans="1:6">
      <c r="A1116" s="374" t="s">
        <v>2453</v>
      </c>
      <c r="B1116" s="375" t="s">
        <v>2454</v>
      </c>
      <c r="C1116" s="376">
        <v>1532</v>
      </c>
      <c r="D1116" s="379" t="s">
        <v>1810</v>
      </c>
      <c r="E1116" s="380" t="s">
        <v>552</v>
      </c>
      <c r="F1116" s="378"/>
    </row>
    <row r="1117" spans="1:6">
      <c r="A1117" s="374" t="s">
        <v>2455</v>
      </c>
      <c r="B1117" s="375" t="s">
        <v>2456</v>
      </c>
      <c r="C1117" s="376">
        <v>1532</v>
      </c>
      <c r="D1117" s="379" t="s">
        <v>1810</v>
      </c>
      <c r="E1117" s="380" t="s">
        <v>552</v>
      </c>
      <c r="F1117" s="378"/>
    </row>
    <row r="1118" spans="1:6">
      <c r="A1118" s="374" t="s">
        <v>2457</v>
      </c>
      <c r="B1118" s="375" t="s">
        <v>2458</v>
      </c>
      <c r="C1118" s="376" t="s">
        <v>646</v>
      </c>
      <c r="D1118" s="379" t="s">
        <v>647</v>
      </c>
      <c r="E1118" s="380"/>
      <c r="F1118" s="378"/>
    </row>
    <row r="1119" spans="1:6">
      <c r="A1119" s="374" t="s">
        <v>2457</v>
      </c>
      <c r="B1119" s="375" t="s">
        <v>2458</v>
      </c>
      <c r="C1119" s="376">
        <v>1532</v>
      </c>
      <c r="D1119" s="379" t="s">
        <v>1810</v>
      </c>
      <c r="E1119" s="380"/>
      <c r="F1119" s="378"/>
    </row>
    <row r="1120" spans="1:6">
      <c r="A1120" s="374" t="s">
        <v>2457</v>
      </c>
      <c r="B1120" s="375" t="s">
        <v>2458</v>
      </c>
      <c r="C1120" s="376">
        <v>8352</v>
      </c>
      <c r="D1120" s="379" t="s">
        <v>2396</v>
      </c>
      <c r="E1120" s="380" t="s">
        <v>552</v>
      </c>
      <c r="F1120" s="378"/>
    </row>
    <row r="1121" spans="1:6">
      <c r="A1121" s="374" t="s">
        <v>2459</v>
      </c>
      <c r="B1121" s="375" t="s">
        <v>2460</v>
      </c>
      <c r="C1121" s="376">
        <v>1532</v>
      </c>
      <c r="D1121" s="379" t="s">
        <v>1810</v>
      </c>
      <c r="E1121" s="380" t="s">
        <v>552</v>
      </c>
      <c r="F1121" s="378"/>
    </row>
    <row r="1122" spans="1:6">
      <c r="A1122" s="374" t="s">
        <v>2461</v>
      </c>
      <c r="B1122" s="375" t="s">
        <v>2462</v>
      </c>
      <c r="C1122" s="376">
        <v>1512</v>
      </c>
      <c r="D1122" s="379" t="s">
        <v>1764</v>
      </c>
      <c r="E1122" s="380" t="s">
        <v>552</v>
      </c>
      <c r="F1122" s="378"/>
    </row>
    <row r="1123" spans="1:6">
      <c r="A1123" s="374" t="s">
        <v>2461</v>
      </c>
      <c r="B1123" s="375" t="s">
        <v>2462</v>
      </c>
      <c r="C1123" s="376">
        <v>1532</v>
      </c>
      <c r="D1123" s="379" t="s">
        <v>1810</v>
      </c>
      <c r="E1123" s="380"/>
      <c r="F1123" s="378"/>
    </row>
    <row r="1124" spans="1:6">
      <c r="A1124" s="374" t="s">
        <v>2463</v>
      </c>
      <c r="B1124" s="375" t="s">
        <v>2464</v>
      </c>
      <c r="C1124" s="376">
        <v>1512</v>
      </c>
      <c r="D1124" s="379" t="s">
        <v>1764</v>
      </c>
      <c r="E1124" s="380" t="s">
        <v>552</v>
      </c>
      <c r="F1124" s="378"/>
    </row>
    <row r="1125" spans="1:6">
      <c r="A1125" s="374" t="s">
        <v>2465</v>
      </c>
      <c r="B1125" s="375" t="s">
        <v>2466</v>
      </c>
      <c r="C1125" s="376">
        <v>1331</v>
      </c>
      <c r="D1125" s="386" t="s">
        <v>1807</v>
      </c>
      <c r="E1125" s="380"/>
      <c r="F1125" s="378"/>
    </row>
    <row r="1126" spans="1:6">
      <c r="A1126" s="374" t="s">
        <v>2465</v>
      </c>
      <c r="B1126" s="375" t="s">
        <v>2466</v>
      </c>
      <c r="C1126" s="376">
        <v>1512</v>
      </c>
      <c r="D1126" s="379" t="s">
        <v>1764</v>
      </c>
      <c r="E1126" s="380" t="s">
        <v>552</v>
      </c>
      <c r="F1126" s="378"/>
    </row>
    <row r="1127" spans="1:6">
      <c r="A1127" s="374" t="s">
        <v>2467</v>
      </c>
      <c r="B1127" s="375" t="s">
        <v>2468</v>
      </c>
      <c r="C1127" s="376">
        <v>1331</v>
      </c>
      <c r="D1127" s="386" t="s">
        <v>1807</v>
      </c>
      <c r="E1127" s="380"/>
      <c r="F1127" s="378"/>
    </row>
    <row r="1128" spans="1:6">
      <c r="A1128" s="374" t="s">
        <v>2467</v>
      </c>
      <c r="B1128" s="375" t="s">
        <v>2468</v>
      </c>
      <c r="C1128" s="376">
        <v>1512</v>
      </c>
      <c r="D1128" s="379" t="s">
        <v>1764</v>
      </c>
      <c r="E1128" s="380" t="s">
        <v>552</v>
      </c>
      <c r="F1128" s="378"/>
    </row>
    <row r="1129" spans="1:6">
      <c r="A1129" s="374" t="s">
        <v>2467</v>
      </c>
      <c r="B1129" s="375" t="s">
        <v>2468</v>
      </c>
      <c r="C1129" s="376">
        <v>1513</v>
      </c>
      <c r="D1129" s="379" t="s">
        <v>1790</v>
      </c>
      <c r="E1129" s="380"/>
      <c r="F1129" s="381"/>
    </row>
    <row r="1130" spans="1:6">
      <c r="A1130" s="374" t="s">
        <v>2469</v>
      </c>
      <c r="B1130" s="375" t="s">
        <v>2470</v>
      </c>
      <c r="C1130" s="376">
        <v>1513</v>
      </c>
      <c r="D1130" s="379" t="s">
        <v>1790</v>
      </c>
      <c r="E1130" s="380"/>
      <c r="F1130" s="381"/>
    </row>
    <row r="1131" spans="1:6">
      <c r="A1131" s="374" t="s">
        <v>2469</v>
      </c>
      <c r="B1131" s="375" t="s">
        <v>2470</v>
      </c>
      <c r="C1131" s="376">
        <v>8111</v>
      </c>
      <c r="D1131" s="379" t="s">
        <v>1211</v>
      </c>
      <c r="E1131" s="380" t="s">
        <v>552</v>
      </c>
      <c r="F1131" s="378"/>
    </row>
    <row r="1132" spans="1:6">
      <c r="A1132" s="374" t="s">
        <v>2469</v>
      </c>
      <c r="B1132" s="375" t="s">
        <v>2470</v>
      </c>
      <c r="C1132" s="376" t="s">
        <v>2368</v>
      </c>
      <c r="D1132" s="379" t="s">
        <v>2369</v>
      </c>
      <c r="E1132" s="380"/>
      <c r="F1132" s="381"/>
    </row>
    <row r="1133" spans="1:6">
      <c r="A1133" s="374" t="s">
        <v>2471</v>
      </c>
      <c r="B1133" s="375" t="s">
        <v>2472</v>
      </c>
      <c r="C1133" s="376" t="s">
        <v>646</v>
      </c>
      <c r="D1133" s="379" t="s">
        <v>647</v>
      </c>
      <c r="E1133" s="380" t="s">
        <v>552</v>
      </c>
      <c r="F1133" s="378"/>
    </row>
    <row r="1134" spans="1:6">
      <c r="A1134" s="374" t="s">
        <v>2473</v>
      </c>
      <c r="B1134" s="375" t="s">
        <v>2474</v>
      </c>
      <c r="C1134" s="390" t="s">
        <v>646</v>
      </c>
      <c r="D1134" s="391" t="s">
        <v>647</v>
      </c>
      <c r="E1134" s="380" t="s">
        <v>552</v>
      </c>
      <c r="F1134" s="378"/>
    </row>
    <row r="1135" spans="1:6">
      <c r="A1135" s="374" t="s">
        <v>2475</v>
      </c>
      <c r="B1135" s="375" t="s">
        <v>2476</v>
      </c>
      <c r="C1135" s="376">
        <v>8352</v>
      </c>
      <c r="D1135" s="379" t="s">
        <v>2396</v>
      </c>
      <c r="E1135" s="380" t="s">
        <v>552</v>
      </c>
      <c r="F1135" s="378"/>
    </row>
    <row r="1136" spans="1:6">
      <c r="A1136" s="374" t="s">
        <v>2475</v>
      </c>
      <c r="B1136" s="375" t="s">
        <v>2476</v>
      </c>
      <c r="C1136" s="376" t="s">
        <v>2009</v>
      </c>
      <c r="D1136" s="379" t="s">
        <v>2010</v>
      </c>
      <c r="E1136" s="380"/>
      <c r="F1136" s="378"/>
    </row>
    <row r="1137" spans="1:6">
      <c r="A1137" s="374" t="s">
        <v>2477</v>
      </c>
      <c r="B1137" s="375" t="s">
        <v>2478</v>
      </c>
      <c r="C1137" s="376">
        <v>1532</v>
      </c>
      <c r="D1137" s="379" t="s">
        <v>1810</v>
      </c>
      <c r="E1137" s="380" t="s">
        <v>552</v>
      </c>
      <c r="F1137" s="378"/>
    </row>
    <row r="1138" spans="1:6">
      <c r="A1138" s="374" t="s">
        <v>2479</v>
      </c>
      <c r="B1138" s="375" t="s">
        <v>2480</v>
      </c>
      <c r="C1138" s="376">
        <v>1312</v>
      </c>
      <c r="D1138" s="386" t="s">
        <v>2430</v>
      </c>
      <c r="E1138" s="380"/>
      <c r="F1138" s="378"/>
    </row>
    <row r="1139" spans="1:6">
      <c r="A1139" s="374" t="s">
        <v>2479</v>
      </c>
      <c r="B1139" s="375" t="s">
        <v>2480</v>
      </c>
      <c r="C1139" s="376">
        <v>1532</v>
      </c>
      <c r="D1139" s="379" t="s">
        <v>1810</v>
      </c>
      <c r="E1139" s="380" t="s">
        <v>552</v>
      </c>
      <c r="F1139" s="378"/>
    </row>
    <row r="1140" spans="1:6">
      <c r="A1140" s="374" t="s">
        <v>2481</v>
      </c>
      <c r="B1140" s="375" t="s">
        <v>2482</v>
      </c>
      <c r="C1140" s="376">
        <v>1532</v>
      </c>
      <c r="D1140" s="379" t="s">
        <v>1810</v>
      </c>
      <c r="E1140" s="380" t="s">
        <v>552</v>
      </c>
      <c r="F1140" s="378"/>
    </row>
    <row r="1141" spans="1:6">
      <c r="A1141" s="374" t="s">
        <v>2483</v>
      </c>
      <c r="B1141" s="375" t="s">
        <v>2484</v>
      </c>
      <c r="C1141" s="376">
        <v>1511</v>
      </c>
      <c r="D1141" s="379" t="s">
        <v>1621</v>
      </c>
      <c r="E1141" s="380"/>
      <c r="F1141" s="378"/>
    </row>
    <row r="1142" spans="1:6">
      <c r="A1142" s="374" t="s">
        <v>2483</v>
      </c>
      <c r="B1142" s="375" t="s">
        <v>2484</v>
      </c>
      <c r="C1142" s="376">
        <v>1531</v>
      </c>
      <c r="D1142" s="379" t="s">
        <v>1622</v>
      </c>
      <c r="E1142" s="380"/>
      <c r="F1142" s="378"/>
    </row>
    <row r="1143" spans="1:6">
      <c r="A1143" s="374" t="s">
        <v>2483</v>
      </c>
      <c r="B1143" s="375" t="s">
        <v>2484</v>
      </c>
      <c r="C1143" s="376">
        <v>1532</v>
      </c>
      <c r="D1143" s="379" t="s">
        <v>1810</v>
      </c>
      <c r="E1143" s="380" t="s">
        <v>552</v>
      </c>
      <c r="F1143" s="378"/>
    </row>
    <row r="1144" spans="1:6">
      <c r="A1144" s="374" t="s">
        <v>2485</v>
      </c>
      <c r="B1144" s="375" t="s">
        <v>2486</v>
      </c>
      <c r="C1144" s="376">
        <v>1532</v>
      </c>
      <c r="D1144" s="379" t="s">
        <v>1810</v>
      </c>
      <c r="E1144" s="380" t="s">
        <v>552</v>
      </c>
      <c r="F1144" s="378"/>
    </row>
    <row r="1145" spans="1:6">
      <c r="A1145" s="374" t="s">
        <v>2487</v>
      </c>
      <c r="B1145" s="375" t="s">
        <v>2488</v>
      </c>
      <c r="C1145" s="376">
        <v>1511</v>
      </c>
      <c r="D1145" s="379" t="s">
        <v>1621</v>
      </c>
      <c r="E1145" s="380" t="s">
        <v>552</v>
      </c>
      <c r="F1145" s="378"/>
    </row>
    <row r="1146" spans="1:6">
      <c r="A1146" s="374" t="s">
        <v>2487</v>
      </c>
      <c r="B1146" s="375" t="s">
        <v>2488</v>
      </c>
      <c r="C1146" s="376">
        <v>1532</v>
      </c>
      <c r="D1146" s="379" t="s">
        <v>1810</v>
      </c>
      <c r="E1146" s="380"/>
      <c r="F1146" s="378"/>
    </row>
    <row r="1147" spans="1:6">
      <c r="A1147" s="374" t="s">
        <v>2489</v>
      </c>
      <c r="B1147" s="375" t="s">
        <v>2490</v>
      </c>
      <c r="C1147" s="376">
        <v>8131</v>
      </c>
      <c r="D1147" s="379" t="s">
        <v>2036</v>
      </c>
      <c r="E1147" s="380"/>
      <c r="F1147" s="378"/>
    </row>
    <row r="1148" spans="1:6">
      <c r="A1148" s="374" t="s">
        <v>2489</v>
      </c>
      <c r="B1148" s="375" t="s">
        <v>2490</v>
      </c>
      <c r="C1148" s="376">
        <v>8132</v>
      </c>
      <c r="D1148" s="379" t="s">
        <v>1781</v>
      </c>
      <c r="E1148" s="380" t="s">
        <v>552</v>
      </c>
      <c r="F1148" s="378"/>
    </row>
    <row r="1149" spans="1:6">
      <c r="A1149" s="374" t="s">
        <v>2491</v>
      </c>
      <c r="B1149" s="375" t="s">
        <v>2492</v>
      </c>
      <c r="C1149" s="376" t="s">
        <v>2493</v>
      </c>
      <c r="D1149" s="386" t="s">
        <v>2494</v>
      </c>
      <c r="E1149" s="380"/>
      <c r="F1149" s="378"/>
    </row>
    <row r="1150" spans="1:6">
      <c r="A1150" s="374" t="s">
        <v>2491</v>
      </c>
      <c r="B1150" s="375" t="s">
        <v>2492</v>
      </c>
      <c r="C1150" s="376">
        <v>1331</v>
      </c>
      <c r="D1150" s="386" t="s">
        <v>1807</v>
      </c>
      <c r="E1150" s="380" t="s">
        <v>552</v>
      </c>
      <c r="F1150" s="378"/>
    </row>
    <row r="1151" spans="1:6">
      <c r="A1151" s="374" t="s">
        <v>2491</v>
      </c>
      <c r="B1151" s="375" t="s">
        <v>2492</v>
      </c>
      <c r="C1151" s="376">
        <v>1332</v>
      </c>
      <c r="D1151" s="386" t="s">
        <v>1139</v>
      </c>
      <c r="E1151" s="380"/>
      <c r="F1151" s="378"/>
    </row>
    <row r="1152" spans="1:6">
      <c r="A1152" s="374" t="s">
        <v>2495</v>
      </c>
      <c r="B1152" s="375" t="s">
        <v>2496</v>
      </c>
      <c r="C1152" s="376">
        <v>1332</v>
      </c>
      <c r="D1152" s="386" t="s">
        <v>1139</v>
      </c>
      <c r="E1152" s="380"/>
      <c r="F1152" s="378"/>
    </row>
    <row r="1153" spans="1:6">
      <c r="A1153" s="374" t="s">
        <v>2495</v>
      </c>
      <c r="B1153" s="375" t="s">
        <v>2496</v>
      </c>
      <c r="C1153" s="376">
        <v>1511</v>
      </c>
      <c r="D1153" s="379" t="s">
        <v>1621</v>
      </c>
      <c r="E1153" s="380" t="s">
        <v>552</v>
      </c>
      <c r="F1153" s="378"/>
    </row>
    <row r="1154" spans="1:6">
      <c r="A1154" s="374" t="s">
        <v>2495</v>
      </c>
      <c r="B1154" s="375" t="s">
        <v>2496</v>
      </c>
      <c r="C1154" s="376">
        <v>1532</v>
      </c>
      <c r="D1154" s="379" t="s">
        <v>1810</v>
      </c>
      <c r="E1154" s="380"/>
      <c r="F1154" s="378"/>
    </row>
    <row r="1155" spans="1:6">
      <c r="A1155" s="374" t="s">
        <v>2497</v>
      </c>
      <c r="B1155" s="375" t="s">
        <v>2498</v>
      </c>
      <c r="C1155" s="376">
        <v>1332</v>
      </c>
      <c r="D1155" s="386" t="s">
        <v>1139</v>
      </c>
      <c r="E1155" s="380" t="s">
        <v>552</v>
      </c>
      <c r="F1155" s="381"/>
    </row>
    <row r="1156" spans="1:6">
      <c r="A1156" s="374" t="s">
        <v>2497</v>
      </c>
      <c r="B1156" s="375" t="s">
        <v>2498</v>
      </c>
      <c r="C1156" s="376">
        <v>1333</v>
      </c>
      <c r="D1156" s="386" t="s">
        <v>807</v>
      </c>
      <c r="E1156" s="380"/>
      <c r="F1156" s="381"/>
    </row>
    <row r="1157" spans="1:6">
      <c r="A1157" s="374" t="s">
        <v>2497</v>
      </c>
      <c r="B1157" s="375" t="s">
        <v>2498</v>
      </c>
      <c r="C1157" s="376">
        <v>4111</v>
      </c>
      <c r="D1157" s="379" t="s">
        <v>1129</v>
      </c>
      <c r="E1157" s="380"/>
      <c r="F1157" s="381"/>
    </row>
    <row r="1158" spans="1:6">
      <c r="A1158" s="374" t="s">
        <v>2499</v>
      </c>
      <c r="B1158" s="375" t="s">
        <v>2500</v>
      </c>
      <c r="C1158" s="376">
        <v>1311</v>
      </c>
      <c r="D1158" s="386" t="s">
        <v>2423</v>
      </c>
      <c r="E1158" s="380" t="s">
        <v>552</v>
      </c>
      <c r="F1158" s="381"/>
    </row>
    <row r="1159" spans="1:6">
      <c r="A1159" s="374" t="s">
        <v>2499</v>
      </c>
      <c r="B1159" s="375" t="s">
        <v>2500</v>
      </c>
      <c r="C1159" s="376">
        <v>1511</v>
      </c>
      <c r="D1159" s="379" t="s">
        <v>1621</v>
      </c>
      <c r="E1159" s="380"/>
      <c r="F1159" s="381"/>
    </row>
    <row r="1160" spans="1:6">
      <c r="A1160" s="374" t="s">
        <v>2499</v>
      </c>
      <c r="B1160" s="375" t="s">
        <v>2500</v>
      </c>
      <c r="C1160" s="376">
        <v>1532</v>
      </c>
      <c r="D1160" s="379" t="s">
        <v>1810</v>
      </c>
      <c r="E1160" s="380"/>
      <c r="F1160" s="381"/>
    </row>
    <row r="1161" spans="1:6">
      <c r="A1161" s="374" t="s">
        <v>2501</v>
      </c>
      <c r="B1161" s="375" t="s">
        <v>2502</v>
      </c>
      <c r="C1161" s="376" t="s">
        <v>583</v>
      </c>
      <c r="D1161" s="379" t="s">
        <v>584</v>
      </c>
      <c r="E1161" s="380"/>
      <c r="F1161" s="381"/>
    </row>
    <row r="1162" spans="1:6">
      <c r="A1162" s="374" t="s">
        <v>2501</v>
      </c>
      <c r="B1162" s="375" t="s">
        <v>2502</v>
      </c>
      <c r="C1162" s="376">
        <v>1331</v>
      </c>
      <c r="D1162" s="386" t="s">
        <v>1807</v>
      </c>
      <c r="E1162" s="380"/>
      <c r="F1162" s="381"/>
    </row>
    <row r="1163" spans="1:6">
      <c r="A1163" s="374" t="s">
        <v>2501</v>
      </c>
      <c r="B1163" s="375" t="s">
        <v>2502</v>
      </c>
      <c r="C1163" s="376">
        <v>1332</v>
      </c>
      <c r="D1163" s="386" t="s">
        <v>1139</v>
      </c>
      <c r="E1163" s="380" t="s">
        <v>552</v>
      </c>
      <c r="F1163" s="381"/>
    </row>
    <row r="1164" spans="1:6">
      <c r="A1164" s="374" t="s">
        <v>2501</v>
      </c>
      <c r="B1164" s="375" t="s">
        <v>2502</v>
      </c>
      <c r="C1164" s="376">
        <v>1532</v>
      </c>
      <c r="D1164" s="379" t="s">
        <v>1810</v>
      </c>
      <c r="E1164" s="380"/>
      <c r="F1164" s="381"/>
    </row>
    <row r="1165" spans="1:6">
      <c r="A1165" s="374" t="s">
        <v>2503</v>
      </c>
      <c r="B1165" s="375" t="s">
        <v>2504</v>
      </c>
      <c r="C1165" s="376" t="s">
        <v>555</v>
      </c>
      <c r="D1165" s="379" t="s">
        <v>556</v>
      </c>
      <c r="E1165" s="380" t="s">
        <v>552</v>
      </c>
      <c r="F1165" s="381"/>
    </row>
    <row r="1166" spans="1:6">
      <c r="A1166" s="374" t="s">
        <v>2505</v>
      </c>
      <c r="B1166" s="375" t="s">
        <v>2506</v>
      </c>
      <c r="C1166" s="376">
        <v>1331</v>
      </c>
      <c r="D1166" s="386" t="s">
        <v>1807</v>
      </c>
      <c r="E1166" s="380"/>
      <c r="F1166" s="381"/>
    </row>
    <row r="1167" spans="1:6">
      <c r="A1167" s="374" t="s">
        <v>2505</v>
      </c>
      <c r="B1167" s="375" t="s">
        <v>2506</v>
      </c>
      <c r="C1167" s="376">
        <v>1332</v>
      </c>
      <c r="D1167" s="386" t="s">
        <v>1139</v>
      </c>
      <c r="E1167" s="380" t="s">
        <v>552</v>
      </c>
      <c r="F1167" s="381"/>
    </row>
    <row r="1168" spans="1:6">
      <c r="A1168" s="374" t="s">
        <v>2505</v>
      </c>
      <c r="B1168" s="375" t="s">
        <v>2506</v>
      </c>
      <c r="C1168" s="376">
        <v>1532</v>
      </c>
      <c r="D1168" s="379" t="s">
        <v>1810</v>
      </c>
      <c r="E1168" s="380" t="s">
        <v>552</v>
      </c>
      <c r="F1168" s="381"/>
    </row>
    <row r="1169" spans="1:6">
      <c r="A1169" s="374" t="s">
        <v>2505</v>
      </c>
      <c r="B1169" s="375" t="s">
        <v>2506</v>
      </c>
      <c r="C1169" s="376">
        <v>4151</v>
      </c>
      <c r="D1169" s="379" t="s">
        <v>1098</v>
      </c>
      <c r="E1169" s="380"/>
      <c r="F1169" s="381"/>
    </row>
    <row r="1170" spans="1:6">
      <c r="A1170" s="374" t="s">
        <v>2507</v>
      </c>
      <c r="B1170" s="375" t="s">
        <v>2508</v>
      </c>
      <c r="C1170" s="376" t="s">
        <v>569</v>
      </c>
      <c r="D1170" s="379" t="s">
        <v>570</v>
      </c>
      <c r="E1170" s="380"/>
      <c r="F1170" s="382"/>
    </row>
    <row r="1171" spans="1:6">
      <c r="A1171" s="374" t="s">
        <v>2507</v>
      </c>
      <c r="B1171" s="375" t="s">
        <v>2508</v>
      </c>
      <c r="C1171" s="376" t="s">
        <v>2509</v>
      </c>
      <c r="D1171" s="386" t="s">
        <v>2494</v>
      </c>
      <c r="E1171" s="380" t="s">
        <v>552</v>
      </c>
      <c r="F1171" s="378"/>
    </row>
    <row r="1172" spans="1:6">
      <c r="A1172" s="374" t="s">
        <v>2510</v>
      </c>
      <c r="B1172" s="375" t="s">
        <v>2511</v>
      </c>
      <c r="C1172" s="376" t="s">
        <v>2509</v>
      </c>
      <c r="D1172" s="386" t="s">
        <v>2494</v>
      </c>
      <c r="E1172" s="380" t="s">
        <v>552</v>
      </c>
      <c r="F1172" s="378"/>
    </row>
    <row r="1173" spans="1:6">
      <c r="A1173" s="374" t="s">
        <v>2512</v>
      </c>
      <c r="B1173" s="375" t="s">
        <v>2513</v>
      </c>
      <c r="C1173" s="376" t="s">
        <v>2509</v>
      </c>
      <c r="D1173" s="386" t="s">
        <v>2494</v>
      </c>
      <c r="E1173" s="380" t="s">
        <v>552</v>
      </c>
      <c r="F1173" s="378"/>
    </row>
    <row r="1174" spans="1:6">
      <c r="A1174" s="374" t="s">
        <v>2514</v>
      </c>
      <c r="B1174" s="375" t="s">
        <v>2515</v>
      </c>
      <c r="C1174" s="376" t="s">
        <v>583</v>
      </c>
      <c r="D1174" s="379" t="s">
        <v>584</v>
      </c>
      <c r="E1174" s="380"/>
      <c r="F1174" s="378"/>
    </row>
    <row r="1175" spans="1:6">
      <c r="A1175" s="374" t="s">
        <v>2514</v>
      </c>
      <c r="B1175" s="375" t="s">
        <v>2515</v>
      </c>
      <c r="C1175" s="376" t="s">
        <v>2509</v>
      </c>
      <c r="D1175" s="386" t="s">
        <v>2494</v>
      </c>
      <c r="E1175" s="380"/>
      <c r="F1175" s="378"/>
    </row>
    <row r="1176" spans="1:6">
      <c r="A1176" s="374" t="s">
        <v>2514</v>
      </c>
      <c r="B1176" s="375" t="s">
        <v>2515</v>
      </c>
      <c r="C1176" s="376">
        <v>1331</v>
      </c>
      <c r="D1176" s="386" t="s">
        <v>1807</v>
      </c>
      <c r="E1176" s="380"/>
      <c r="F1176" s="378"/>
    </row>
    <row r="1177" spans="1:6">
      <c r="A1177" s="374" t="s">
        <v>2514</v>
      </c>
      <c r="B1177" s="375" t="s">
        <v>2515</v>
      </c>
      <c r="C1177" s="376">
        <v>1332</v>
      </c>
      <c r="D1177" s="386" t="s">
        <v>1139</v>
      </c>
      <c r="E1177" s="380" t="s">
        <v>552</v>
      </c>
      <c r="F1177" s="378"/>
    </row>
    <row r="1178" spans="1:6">
      <c r="A1178" s="374" t="s">
        <v>2516</v>
      </c>
      <c r="B1178" s="375" t="s">
        <v>2517</v>
      </c>
      <c r="C1178" s="376">
        <v>1341</v>
      </c>
      <c r="D1178" s="386" t="s">
        <v>2518</v>
      </c>
      <c r="E1178" s="380" t="s">
        <v>552</v>
      </c>
      <c r="F1178" s="381"/>
    </row>
    <row r="1179" spans="1:6">
      <c r="A1179" s="374" t="s">
        <v>2519</v>
      </c>
      <c r="B1179" s="375" t="s">
        <v>2520</v>
      </c>
      <c r="C1179" s="376" t="s">
        <v>2509</v>
      </c>
      <c r="D1179" s="386" t="s">
        <v>2494</v>
      </c>
      <c r="E1179" s="380" t="s">
        <v>552</v>
      </c>
      <c r="F1179" s="378"/>
    </row>
    <row r="1180" spans="1:6">
      <c r="A1180" s="374" t="s">
        <v>2521</v>
      </c>
      <c r="B1180" s="375" t="s">
        <v>2522</v>
      </c>
      <c r="C1180" s="376">
        <v>1341</v>
      </c>
      <c r="D1180" s="386" t="s">
        <v>2518</v>
      </c>
      <c r="E1180" s="380" t="s">
        <v>552</v>
      </c>
      <c r="F1180" s="381"/>
    </row>
    <row r="1181" spans="1:6">
      <c r="A1181" s="374" t="s">
        <v>2523</v>
      </c>
      <c r="B1181" s="375" t="s">
        <v>2524</v>
      </c>
      <c r="C1181" s="376" t="s">
        <v>2509</v>
      </c>
      <c r="D1181" s="386" t="s">
        <v>2494</v>
      </c>
      <c r="E1181" s="380" t="s">
        <v>552</v>
      </c>
      <c r="F1181" s="381"/>
    </row>
    <row r="1182" spans="1:6">
      <c r="A1182" s="374" t="s">
        <v>2523</v>
      </c>
      <c r="B1182" s="375" t="s">
        <v>2524</v>
      </c>
      <c r="C1182" s="376" t="s">
        <v>2525</v>
      </c>
      <c r="D1182" s="386" t="s">
        <v>2526</v>
      </c>
      <c r="E1182" s="380"/>
      <c r="F1182" s="381"/>
    </row>
    <row r="1183" spans="1:6">
      <c r="A1183" s="374" t="s">
        <v>2527</v>
      </c>
      <c r="B1183" s="375" t="s">
        <v>2528</v>
      </c>
      <c r="C1183" s="376" t="s">
        <v>2509</v>
      </c>
      <c r="D1183" s="386" t="s">
        <v>2494</v>
      </c>
      <c r="E1183" s="380"/>
      <c r="F1183" s="378"/>
    </row>
    <row r="1184" spans="1:6">
      <c r="A1184" s="374" t="s">
        <v>2527</v>
      </c>
      <c r="B1184" s="375" t="s">
        <v>2528</v>
      </c>
      <c r="C1184" s="376">
        <v>1331</v>
      </c>
      <c r="D1184" s="386" t="s">
        <v>1807</v>
      </c>
      <c r="E1184" s="380" t="s">
        <v>552</v>
      </c>
      <c r="F1184" s="378"/>
    </row>
    <row r="1185" spans="1:6">
      <c r="A1185" s="374" t="s">
        <v>2527</v>
      </c>
      <c r="B1185" s="375" t="s">
        <v>2528</v>
      </c>
      <c r="C1185" s="376">
        <v>1332</v>
      </c>
      <c r="D1185" s="386" t="s">
        <v>1139</v>
      </c>
      <c r="E1185" s="380"/>
      <c r="F1185" s="378"/>
    </row>
    <row r="1186" spans="1:6">
      <c r="A1186" s="374" t="s">
        <v>2529</v>
      </c>
      <c r="B1186" s="375" t="s">
        <v>2530</v>
      </c>
      <c r="C1186" s="376">
        <v>1332</v>
      </c>
      <c r="D1186" s="386" t="s">
        <v>1139</v>
      </c>
      <c r="E1186" s="380" t="s">
        <v>552</v>
      </c>
      <c r="F1186" s="378"/>
    </row>
    <row r="1187" spans="1:6">
      <c r="A1187" s="374" t="s">
        <v>2529</v>
      </c>
      <c r="B1187" s="375" t="s">
        <v>2530</v>
      </c>
      <c r="C1187" s="376">
        <v>1333</v>
      </c>
      <c r="D1187" s="386" t="s">
        <v>807</v>
      </c>
      <c r="E1187" s="380"/>
      <c r="F1187" s="378"/>
    </row>
    <row r="1188" spans="1:6">
      <c r="A1188" s="374" t="s">
        <v>2531</v>
      </c>
      <c r="B1188" s="375" t="s">
        <v>2532</v>
      </c>
      <c r="C1188" s="376">
        <v>1331</v>
      </c>
      <c r="D1188" s="386" t="s">
        <v>1807</v>
      </c>
      <c r="E1188" s="380" t="s">
        <v>552</v>
      </c>
      <c r="F1188" s="378"/>
    </row>
    <row r="1189" spans="1:6">
      <c r="A1189" s="374" t="s">
        <v>2533</v>
      </c>
      <c r="B1189" s="375" t="s">
        <v>2534</v>
      </c>
      <c r="C1189" s="376">
        <v>1341</v>
      </c>
      <c r="D1189" s="386" t="s">
        <v>2518</v>
      </c>
      <c r="E1189" s="380" t="s">
        <v>552</v>
      </c>
      <c r="F1189" s="381"/>
    </row>
    <row r="1190" spans="1:6">
      <c r="A1190" s="374" t="s">
        <v>2535</v>
      </c>
      <c r="B1190" s="375" t="s">
        <v>2536</v>
      </c>
      <c r="C1190" s="376">
        <v>1342</v>
      </c>
      <c r="D1190" s="386" t="s">
        <v>2537</v>
      </c>
      <c r="E1190" s="380" t="s">
        <v>552</v>
      </c>
      <c r="F1190" s="378"/>
    </row>
    <row r="1191" spans="1:6">
      <c r="A1191" s="374" t="s">
        <v>2538</v>
      </c>
      <c r="B1191" s="375" t="s">
        <v>2539</v>
      </c>
      <c r="C1191" s="376" t="s">
        <v>2525</v>
      </c>
      <c r="D1191" s="386" t="s">
        <v>2526</v>
      </c>
      <c r="E1191" s="380" t="s">
        <v>552</v>
      </c>
      <c r="F1191" s="378"/>
    </row>
    <row r="1192" spans="1:6">
      <c r="A1192" s="374" t="s">
        <v>2540</v>
      </c>
      <c r="B1192" s="375" t="s">
        <v>2541</v>
      </c>
      <c r="C1192" s="376">
        <v>1331</v>
      </c>
      <c r="D1192" s="386" t="s">
        <v>1807</v>
      </c>
      <c r="E1192" s="380"/>
      <c r="F1192" s="378"/>
    </row>
    <row r="1193" spans="1:6">
      <c r="A1193" s="374" t="s">
        <v>2540</v>
      </c>
      <c r="B1193" s="375" t="s">
        <v>2541</v>
      </c>
      <c r="C1193" s="376">
        <v>1333</v>
      </c>
      <c r="D1193" s="386" t="s">
        <v>807</v>
      </c>
      <c r="E1193" s="380" t="s">
        <v>552</v>
      </c>
      <c r="F1193" s="378"/>
    </row>
    <row r="1194" spans="1:6">
      <c r="A1194" s="374" t="s">
        <v>2542</v>
      </c>
      <c r="B1194" s="375" t="s">
        <v>2543</v>
      </c>
      <c r="C1194" s="376">
        <v>1331</v>
      </c>
      <c r="D1194" s="386" t="s">
        <v>1807</v>
      </c>
      <c r="E1194" s="380" t="s">
        <v>552</v>
      </c>
      <c r="F1194" s="378"/>
    </row>
    <row r="1195" spans="1:6">
      <c r="A1195" s="374" t="s">
        <v>2544</v>
      </c>
      <c r="B1195" s="375" t="s">
        <v>2545</v>
      </c>
      <c r="C1195" s="376">
        <v>1331</v>
      </c>
      <c r="D1195" s="386" t="s">
        <v>1807</v>
      </c>
      <c r="E1195" s="380" t="s">
        <v>552</v>
      </c>
      <c r="F1195" s="381"/>
    </row>
    <row r="1196" spans="1:6">
      <c r="A1196" s="374" t="s">
        <v>2544</v>
      </c>
      <c r="B1196" s="375" t="s">
        <v>2545</v>
      </c>
      <c r="C1196" s="376">
        <v>1332</v>
      </c>
      <c r="D1196" s="386" t="s">
        <v>1139</v>
      </c>
      <c r="E1196" s="380"/>
      <c r="F1196" s="381"/>
    </row>
    <row r="1197" spans="1:6">
      <c r="A1197" s="374" t="s">
        <v>2546</v>
      </c>
      <c r="B1197" s="375" t="s">
        <v>2547</v>
      </c>
      <c r="C1197" s="376">
        <v>1331</v>
      </c>
      <c r="D1197" s="386" t="s">
        <v>1807</v>
      </c>
      <c r="E1197" s="380" t="s">
        <v>552</v>
      </c>
      <c r="F1197" s="381"/>
    </row>
    <row r="1198" spans="1:6">
      <c r="A1198" s="374" t="s">
        <v>2546</v>
      </c>
      <c r="B1198" s="375" t="s">
        <v>2547</v>
      </c>
      <c r="C1198" s="376">
        <v>1332</v>
      </c>
      <c r="D1198" s="386" t="s">
        <v>1139</v>
      </c>
      <c r="E1198" s="380"/>
      <c r="F1198" s="381"/>
    </row>
    <row r="1199" spans="1:6">
      <c r="A1199" s="374" t="s">
        <v>2548</v>
      </c>
      <c r="B1199" s="375" t="s">
        <v>2549</v>
      </c>
      <c r="C1199" s="376">
        <v>1343</v>
      </c>
      <c r="D1199" s="386" t="s">
        <v>2550</v>
      </c>
      <c r="E1199" s="380" t="s">
        <v>552</v>
      </c>
      <c r="F1199" s="398"/>
    </row>
    <row r="1200" spans="1:6">
      <c r="A1200" s="374" t="s">
        <v>2551</v>
      </c>
      <c r="B1200" s="375" t="s">
        <v>2552</v>
      </c>
      <c r="C1200" s="376" t="s">
        <v>603</v>
      </c>
      <c r="D1200" s="379" t="s">
        <v>604</v>
      </c>
      <c r="E1200" s="380" t="s">
        <v>552</v>
      </c>
      <c r="F1200" s="378"/>
    </row>
    <row r="1201" spans="1:6">
      <c r="A1201" s="374" t="s">
        <v>2553</v>
      </c>
      <c r="B1201" s="375" t="s">
        <v>2554</v>
      </c>
      <c r="C1201" s="376">
        <v>1343</v>
      </c>
      <c r="D1201" s="386" t="s">
        <v>2550</v>
      </c>
      <c r="E1201" s="380" t="s">
        <v>552</v>
      </c>
      <c r="F1201" s="378"/>
    </row>
    <row r="1202" spans="1:6">
      <c r="A1202" s="374" t="s">
        <v>2555</v>
      </c>
      <c r="B1202" s="375" t="s">
        <v>2556</v>
      </c>
      <c r="C1202" s="376">
        <v>1341</v>
      </c>
      <c r="D1202" s="386" t="s">
        <v>2518</v>
      </c>
      <c r="E1202" s="380" t="s">
        <v>552</v>
      </c>
      <c r="F1202" s="381"/>
    </row>
    <row r="1203" spans="1:6">
      <c r="A1203" s="374" t="s">
        <v>2555</v>
      </c>
      <c r="B1203" s="375" t="s">
        <v>2556</v>
      </c>
      <c r="C1203" s="376">
        <v>1343</v>
      </c>
      <c r="D1203" s="386" t="s">
        <v>2550</v>
      </c>
      <c r="E1203" s="380"/>
      <c r="F1203" s="381"/>
    </row>
    <row r="1204" spans="1:6">
      <c r="A1204" s="374" t="s">
        <v>2557</v>
      </c>
      <c r="B1204" s="375" t="s">
        <v>2558</v>
      </c>
      <c r="C1204" s="376" t="s">
        <v>2509</v>
      </c>
      <c r="D1204" s="386" t="s">
        <v>2494</v>
      </c>
      <c r="E1204" s="380" t="s">
        <v>552</v>
      </c>
      <c r="F1204" s="378"/>
    </row>
    <row r="1205" spans="1:6">
      <c r="A1205" s="374" t="s">
        <v>2559</v>
      </c>
      <c r="B1205" s="375" t="s">
        <v>2560</v>
      </c>
      <c r="C1205" s="376" t="s">
        <v>2509</v>
      </c>
      <c r="D1205" s="386" t="s">
        <v>2494</v>
      </c>
      <c r="E1205" s="380" t="s">
        <v>552</v>
      </c>
      <c r="F1205" s="378"/>
    </row>
    <row r="1206" spans="1:6">
      <c r="A1206" s="374" t="s">
        <v>2561</v>
      </c>
      <c r="B1206" s="375" t="s">
        <v>2562</v>
      </c>
      <c r="C1206" s="376" t="s">
        <v>2509</v>
      </c>
      <c r="D1206" s="386" t="s">
        <v>2494</v>
      </c>
      <c r="E1206" s="380" t="s">
        <v>552</v>
      </c>
      <c r="F1206" s="378"/>
    </row>
    <row r="1207" spans="1:6">
      <c r="A1207" s="374" t="s">
        <v>2563</v>
      </c>
      <c r="B1207" s="375" t="s">
        <v>2564</v>
      </c>
      <c r="C1207" s="376" t="s">
        <v>2509</v>
      </c>
      <c r="D1207" s="386" t="s">
        <v>2494</v>
      </c>
      <c r="E1207" s="380" t="s">
        <v>552</v>
      </c>
      <c r="F1207" s="378"/>
    </row>
    <row r="1208" spans="1:6">
      <c r="A1208" s="374" t="s">
        <v>2565</v>
      </c>
      <c r="B1208" s="375" t="s">
        <v>2566</v>
      </c>
      <c r="C1208" s="376">
        <v>6121</v>
      </c>
      <c r="D1208" s="379" t="s">
        <v>1266</v>
      </c>
      <c r="E1208" s="380" t="s">
        <v>552</v>
      </c>
      <c r="F1208" s="378"/>
    </row>
    <row r="1209" spans="1:6">
      <c r="A1209" s="374" t="s">
        <v>2567</v>
      </c>
      <c r="B1209" s="375" t="s">
        <v>2568</v>
      </c>
      <c r="C1209" s="376" t="s">
        <v>575</v>
      </c>
      <c r="D1209" s="379" t="s">
        <v>576</v>
      </c>
      <c r="E1209" s="380"/>
      <c r="F1209" s="381"/>
    </row>
    <row r="1210" spans="1:6">
      <c r="A1210" s="374" t="s">
        <v>2567</v>
      </c>
      <c r="B1210" s="375" t="s">
        <v>2568</v>
      </c>
      <c r="C1210" s="376" t="s">
        <v>555</v>
      </c>
      <c r="D1210" s="379" t="s">
        <v>556</v>
      </c>
      <c r="E1210" s="380" t="s">
        <v>552</v>
      </c>
      <c r="F1210" s="378"/>
    </row>
    <row r="1211" spans="1:6">
      <c r="A1211" s="374" t="s">
        <v>2569</v>
      </c>
      <c r="B1211" s="375" t="s">
        <v>2570</v>
      </c>
      <c r="C1211" s="376" t="s">
        <v>2525</v>
      </c>
      <c r="D1211" s="386" t="s">
        <v>2526</v>
      </c>
      <c r="E1211" s="380" t="s">
        <v>552</v>
      </c>
      <c r="F1211" s="378"/>
    </row>
    <row r="1212" spans="1:6">
      <c r="A1212" s="374" t="s">
        <v>2571</v>
      </c>
      <c r="B1212" s="375" t="s">
        <v>2572</v>
      </c>
      <c r="C1212" s="376" t="s">
        <v>2525</v>
      </c>
      <c r="D1212" s="386" t="s">
        <v>2526</v>
      </c>
      <c r="E1212" s="380" t="s">
        <v>552</v>
      </c>
      <c r="F1212" s="378"/>
    </row>
    <row r="1213" spans="1:6">
      <c r="A1213" s="374" t="s">
        <v>2573</v>
      </c>
      <c r="B1213" s="375" t="s">
        <v>2574</v>
      </c>
      <c r="C1213" s="376" t="s">
        <v>2525</v>
      </c>
      <c r="D1213" s="386" t="s">
        <v>2526</v>
      </c>
      <c r="E1213" s="380" t="s">
        <v>552</v>
      </c>
      <c r="F1213" s="378"/>
    </row>
    <row r="1214" spans="1:6">
      <c r="A1214" s="374" t="s">
        <v>2575</v>
      </c>
      <c r="B1214" s="375" t="s">
        <v>2576</v>
      </c>
      <c r="C1214" s="376" t="s">
        <v>2525</v>
      </c>
      <c r="D1214" s="386" t="s">
        <v>2526</v>
      </c>
      <c r="E1214" s="380" t="s">
        <v>552</v>
      </c>
      <c r="F1214" s="381"/>
    </row>
    <row r="1215" spans="1:6">
      <c r="A1215" s="374" t="s">
        <v>2577</v>
      </c>
      <c r="B1215" s="375" t="s">
        <v>2578</v>
      </c>
      <c r="C1215" s="376">
        <v>1332</v>
      </c>
      <c r="D1215" s="386" t="s">
        <v>1139</v>
      </c>
      <c r="E1215" s="380" t="s">
        <v>552</v>
      </c>
      <c r="F1215" s="381"/>
    </row>
    <row r="1216" spans="1:6">
      <c r="A1216" s="374" t="s">
        <v>2579</v>
      </c>
      <c r="B1216" s="375" t="s">
        <v>2580</v>
      </c>
      <c r="C1216" s="376">
        <v>1312</v>
      </c>
      <c r="D1216" s="386" t="s">
        <v>2430</v>
      </c>
      <c r="E1216" s="380" t="s">
        <v>552</v>
      </c>
      <c r="F1216" s="378"/>
    </row>
    <row r="1217" spans="1:6">
      <c r="A1217" s="374" t="s">
        <v>2581</v>
      </c>
      <c r="B1217" s="375" t="s">
        <v>2582</v>
      </c>
      <c r="C1217" s="376">
        <v>1312</v>
      </c>
      <c r="D1217" s="386" t="s">
        <v>2430</v>
      </c>
      <c r="E1217" s="380" t="s">
        <v>552</v>
      </c>
      <c r="F1217" s="378"/>
    </row>
    <row r="1218" spans="1:6">
      <c r="A1218" s="397">
        <v>20020102</v>
      </c>
      <c r="B1218" s="375" t="s">
        <v>2583</v>
      </c>
      <c r="C1218" s="376" t="s">
        <v>2584</v>
      </c>
      <c r="D1218" s="399" t="s">
        <v>2585</v>
      </c>
      <c r="E1218" s="380" t="s">
        <v>552</v>
      </c>
      <c r="F1218" s="381"/>
    </row>
    <row r="1219" spans="1:6">
      <c r="A1219" s="374" t="s">
        <v>2586</v>
      </c>
      <c r="B1219" s="375" t="s">
        <v>2587</v>
      </c>
      <c r="C1219" s="376">
        <v>1312</v>
      </c>
      <c r="D1219" s="386" t="s">
        <v>2430</v>
      </c>
      <c r="E1219" s="380"/>
      <c r="F1219" s="378"/>
    </row>
    <row r="1220" spans="1:6">
      <c r="A1220" s="374" t="s">
        <v>2586</v>
      </c>
      <c r="B1220" s="375" t="s">
        <v>2587</v>
      </c>
      <c r="C1220" s="376">
        <v>1342</v>
      </c>
      <c r="D1220" s="386" t="s">
        <v>2537</v>
      </c>
      <c r="E1220" s="380" t="s">
        <v>552</v>
      </c>
      <c r="F1220" s="378"/>
    </row>
    <row r="1221" spans="1:6">
      <c r="A1221" s="374" t="s">
        <v>2588</v>
      </c>
      <c r="B1221" s="375" t="s">
        <v>2589</v>
      </c>
      <c r="C1221" s="376" t="s">
        <v>1225</v>
      </c>
      <c r="D1221" s="386" t="s">
        <v>1226</v>
      </c>
      <c r="E1221" s="380" t="s">
        <v>552</v>
      </c>
      <c r="F1221" s="381"/>
    </row>
    <row r="1222" spans="1:6">
      <c r="A1222" s="374" t="s">
        <v>2590</v>
      </c>
      <c r="B1222" s="375" t="s">
        <v>2591</v>
      </c>
      <c r="C1222" s="376">
        <v>1331</v>
      </c>
      <c r="D1222" s="386" t="s">
        <v>1807</v>
      </c>
      <c r="E1222" s="380" t="s">
        <v>552</v>
      </c>
      <c r="F1222" s="381"/>
    </row>
    <row r="1223" spans="1:6">
      <c r="A1223" s="374" t="s">
        <v>2590</v>
      </c>
      <c r="B1223" s="375" t="s">
        <v>2591</v>
      </c>
      <c r="C1223" s="376">
        <v>1332</v>
      </c>
      <c r="D1223" s="386" t="s">
        <v>1139</v>
      </c>
      <c r="E1223" s="380"/>
      <c r="F1223" s="381"/>
    </row>
    <row r="1224" spans="1:6">
      <c r="A1224" s="374" t="s">
        <v>2592</v>
      </c>
      <c r="B1224" s="375" t="s">
        <v>2593</v>
      </c>
      <c r="C1224" s="376">
        <v>1312</v>
      </c>
      <c r="D1224" s="386" t="s">
        <v>2430</v>
      </c>
      <c r="E1224" s="380" t="s">
        <v>552</v>
      </c>
      <c r="F1224" s="378"/>
    </row>
    <row r="1225" spans="1:6">
      <c r="A1225" s="397">
        <v>20020201</v>
      </c>
      <c r="B1225" s="375" t="s">
        <v>2594</v>
      </c>
      <c r="C1225" s="376" t="s">
        <v>2584</v>
      </c>
      <c r="D1225" s="399" t="s">
        <v>2585</v>
      </c>
      <c r="E1225" s="380" t="s">
        <v>552</v>
      </c>
      <c r="F1225" s="381"/>
    </row>
    <row r="1226" spans="1:6">
      <c r="A1226" s="374" t="s">
        <v>2595</v>
      </c>
      <c r="B1226" s="375" t="s">
        <v>2596</v>
      </c>
      <c r="C1226" s="376">
        <v>1312</v>
      </c>
      <c r="D1226" s="386" t="s">
        <v>2430</v>
      </c>
      <c r="E1226" s="380" t="s">
        <v>552</v>
      </c>
      <c r="F1226" s="378"/>
    </row>
    <row r="1227" spans="1:6">
      <c r="A1227" s="374" t="s">
        <v>2597</v>
      </c>
      <c r="B1227" s="375" t="s">
        <v>2598</v>
      </c>
      <c r="C1227" s="376">
        <v>1312</v>
      </c>
      <c r="D1227" s="386" t="s">
        <v>2430</v>
      </c>
      <c r="E1227" s="380" t="s">
        <v>552</v>
      </c>
      <c r="F1227" s="378"/>
    </row>
    <row r="1228" spans="1:6">
      <c r="A1228" s="374" t="s">
        <v>2599</v>
      </c>
      <c r="B1228" s="375" t="s">
        <v>2600</v>
      </c>
      <c r="C1228" s="376">
        <v>1312</v>
      </c>
      <c r="D1228" s="386" t="s">
        <v>2430</v>
      </c>
      <c r="E1228" s="380" t="s">
        <v>552</v>
      </c>
      <c r="F1228" s="378"/>
    </row>
    <row r="1229" spans="1:6">
      <c r="A1229" s="374" t="s">
        <v>2601</v>
      </c>
      <c r="B1229" s="375" t="s">
        <v>2602</v>
      </c>
      <c r="C1229" s="376">
        <v>1312</v>
      </c>
      <c r="D1229" s="386" t="s">
        <v>2430</v>
      </c>
      <c r="E1229" s="380"/>
      <c r="F1229" s="381"/>
    </row>
    <row r="1230" spans="1:6">
      <c r="A1230" s="374" t="s">
        <v>2601</v>
      </c>
      <c r="B1230" s="375" t="s">
        <v>2602</v>
      </c>
      <c r="C1230" s="376" t="s">
        <v>1225</v>
      </c>
      <c r="D1230" s="386" t="s">
        <v>1226</v>
      </c>
      <c r="E1230" s="380" t="s">
        <v>552</v>
      </c>
      <c r="F1230" s="381"/>
    </row>
    <row r="1231" spans="1:6">
      <c r="A1231" s="374" t="s">
        <v>2603</v>
      </c>
      <c r="B1231" s="375" t="s">
        <v>2604</v>
      </c>
      <c r="C1231" s="376" t="s">
        <v>2605</v>
      </c>
      <c r="D1231" s="386" t="s">
        <v>1226</v>
      </c>
      <c r="E1231" s="380"/>
      <c r="F1231" s="378"/>
    </row>
    <row r="1232" spans="1:6">
      <c r="A1232" s="374" t="s">
        <v>2603</v>
      </c>
      <c r="B1232" s="375" t="s">
        <v>2604</v>
      </c>
      <c r="C1232" s="376">
        <v>6152</v>
      </c>
      <c r="D1232" s="379" t="s">
        <v>2606</v>
      </c>
      <c r="E1232" s="380" t="s">
        <v>552</v>
      </c>
      <c r="F1232" s="381"/>
    </row>
    <row r="1233" spans="1:6">
      <c r="A1233" s="374" t="s">
        <v>2607</v>
      </c>
      <c r="B1233" s="375" t="s">
        <v>2608</v>
      </c>
      <c r="C1233" s="376" t="s">
        <v>2605</v>
      </c>
      <c r="D1233" s="386" t="s">
        <v>1226</v>
      </c>
      <c r="E1233" s="380"/>
      <c r="F1233" s="378"/>
    </row>
    <row r="1234" spans="1:6">
      <c r="A1234" s="374" t="s">
        <v>2607</v>
      </c>
      <c r="B1234" s="375" t="s">
        <v>2608</v>
      </c>
      <c r="C1234" s="376">
        <v>6152</v>
      </c>
      <c r="D1234" s="379" t="s">
        <v>2606</v>
      </c>
      <c r="E1234" s="380" t="s">
        <v>552</v>
      </c>
      <c r="F1234" s="381"/>
    </row>
    <row r="1235" spans="1:6">
      <c r="A1235" s="374" t="s">
        <v>2609</v>
      </c>
      <c r="B1235" s="375" t="s">
        <v>2610</v>
      </c>
      <c r="C1235" s="376" t="s">
        <v>2605</v>
      </c>
      <c r="D1235" s="386" t="s">
        <v>1226</v>
      </c>
      <c r="E1235" s="380"/>
      <c r="F1235" s="378"/>
    </row>
    <row r="1236" spans="1:6">
      <c r="A1236" s="374" t="s">
        <v>2609</v>
      </c>
      <c r="B1236" s="375" t="s">
        <v>2610</v>
      </c>
      <c r="C1236" s="376">
        <v>6152</v>
      </c>
      <c r="D1236" s="379" t="s">
        <v>2606</v>
      </c>
      <c r="E1236" s="380" t="s">
        <v>552</v>
      </c>
      <c r="F1236" s="381"/>
    </row>
    <row r="1237" spans="1:6">
      <c r="A1237" s="374" t="s">
        <v>2611</v>
      </c>
      <c r="B1237" s="375" t="s">
        <v>2612</v>
      </c>
      <c r="C1237" s="376" t="s">
        <v>2605</v>
      </c>
      <c r="D1237" s="386" t="s">
        <v>1226</v>
      </c>
      <c r="E1237" s="380"/>
      <c r="F1237" s="378"/>
    </row>
    <row r="1238" spans="1:6">
      <c r="A1238" s="374" t="s">
        <v>2611</v>
      </c>
      <c r="B1238" s="375" t="s">
        <v>2612</v>
      </c>
      <c r="C1238" s="376">
        <v>6152</v>
      </c>
      <c r="D1238" s="379" t="s">
        <v>2606</v>
      </c>
      <c r="E1238" s="380" t="s">
        <v>552</v>
      </c>
      <c r="F1238" s="381"/>
    </row>
    <row r="1239" spans="1:6">
      <c r="A1239" s="374" t="s">
        <v>2613</v>
      </c>
      <c r="B1239" s="375" t="s">
        <v>2614</v>
      </c>
      <c r="C1239" s="376" t="s">
        <v>2605</v>
      </c>
      <c r="D1239" s="386" t="s">
        <v>1226</v>
      </c>
      <c r="E1239" s="380"/>
      <c r="F1239" s="378"/>
    </row>
    <row r="1240" spans="1:6">
      <c r="A1240" s="374" t="s">
        <v>2613</v>
      </c>
      <c r="B1240" s="375" t="s">
        <v>2614</v>
      </c>
      <c r="C1240" s="376">
        <v>6152</v>
      </c>
      <c r="D1240" s="379" t="s">
        <v>2606</v>
      </c>
      <c r="E1240" s="380" t="s">
        <v>552</v>
      </c>
      <c r="F1240" s="381"/>
    </row>
    <row r="1241" spans="1:6">
      <c r="A1241" s="374" t="s">
        <v>2615</v>
      </c>
      <c r="B1241" s="375" t="s">
        <v>2616</v>
      </c>
      <c r="C1241" s="376" t="s">
        <v>2605</v>
      </c>
      <c r="D1241" s="386" t="s">
        <v>1226</v>
      </c>
      <c r="E1241" s="380"/>
      <c r="F1241" s="378"/>
    </row>
    <row r="1242" spans="1:6">
      <c r="A1242" s="374" t="s">
        <v>2615</v>
      </c>
      <c r="B1242" s="375" t="s">
        <v>2616</v>
      </c>
      <c r="C1242" s="376">
        <v>6152</v>
      </c>
      <c r="D1242" s="379" t="s">
        <v>2606</v>
      </c>
      <c r="E1242" s="380" t="s">
        <v>552</v>
      </c>
      <c r="F1242" s="381"/>
    </row>
    <row r="1243" spans="1:6">
      <c r="A1243" s="374" t="s">
        <v>2617</v>
      </c>
      <c r="B1243" s="375" t="s">
        <v>2618</v>
      </c>
      <c r="C1243" s="376" t="s">
        <v>2605</v>
      </c>
      <c r="D1243" s="386" t="s">
        <v>1226</v>
      </c>
      <c r="E1243" s="380"/>
      <c r="F1243" s="378"/>
    </row>
    <row r="1244" spans="1:6">
      <c r="A1244" s="374" t="s">
        <v>2617</v>
      </c>
      <c r="B1244" s="375" t="s">
        <v>2618</v>
      </c>
      <c r="C1244" s="376">
        <v>6152</v>
      </c>
      <c r="D1244" s="379" t="s">
        <v>2606</v>
      </c>
      <c r="E1244" s="380" t="s">
        <v>552</v>
      </c>
      <c r="F1244" s="381"/>
    </row>
    <row r="1245" spans="1:6">
      <c r="A1245" s="374" t="s">
        <v>2619</v>
      </c>
      <c r="B1245" s="375" t="s">
        <v>2620</v>
      </c>
      <c r="C1245" s="376" t="s">
        <v>2605</v>
      </c>
      <c r="D1245" s="386" t="s">
        <v>1226</v>
      </c>
      <c r="E1245" s="380"/>
      <c r="F1245" s="378"/>
    </row>
    <row r="1246" spans="1:6">
      <c r="A1246" s="374" t="s">
        <v>2619</v>
      </c>
      <c r="B1246" s="375" t="s">
        <v>2620</v>
      </c>
      <c r="C1246" s="376">
        <v>6152</v>
      </c>
      <c r="D1246" s="379" t="s">
        <v>2606</v>
      </c>
      <c r="E1246" s="380" t="s">
        <v>552</v>
      </c>
      <c r="F1246" s="381"/>
    </row>
    <row r="1247" spans="1:6">
      <c r="A1247" s="374" t="s">
        <v>2621</v>
      </c>
      <c r="B1247" s="375" t="s">
        <v>2622</v>
      </c>
      <c r="C1247" s="376" t="s">
        <v>2605</v>
      </c>
      <c r="D1247" s="386" t="s">
        <v>1226</v>
      </c>
      <c r="E1247" s="380"/>
      <c r="F1247" s="378"/>
    </row>
    <row r="1248" spans="1:6">
      <c r="A1248" s="374" t="s">
        <v>2621</v>
      </c>
      <c r="B1248" s="375" t="s">
        <v>2622</v>
      </c>
      <c r="C1248" s="376">
        <v>6152</v>
      </c>
      <c r="D1248" s="379" t="s">
        <v>2606</v>
      </c>
      <c r="E1248" s="380" t="s">
        <v>552</v>
      </c>
      <c r="F1248" s="381"/>
    </row>
    <row r="1249" spans="1:6">
      <c r="A1249" s="374" t="s">
        <v>2623</v>
      </c>
      <c r="B1249" s="375" t="s">
        <v>2624</v>
      </c>
      <c r="C1249" s="376" t="s">
        <v>2605</v>
      </c>
      <c r="D1249" s="386" t="s">
        <v>1226</v>
      </c>
      <c r="E1249" s="380"/>
      <c r="F1249" s="378"/>
    </row>
    <row r="1250" spans="1:6">
      <c r="A1250" s="374" t="s">
        <v>2623</v>
      </c>
      <c r="B1250" s="375" t="s">
        <v>2624</v>
      </c>
      <c r="C1250" s="376">
        <v>6152</v>
      </c>
      <c r="D1250" s="379" t="s">
        <v>2606</v>
      </c>
      <c r="E1250" s="380" t="s">
        <v>552</v>
      </c>
      <c r="F1250" s="381"/>
    </row>
    <row r="1251" spans="1:6">
      <c r="A1251" s="374" t="s">
        <v>2625</v>
      </c>
      <c r="B1251" s="375" t="s">
        <v>2626</v>
      </c>
      <c r="C1251" s="376" t="s">
        <v>2605</v>
      </c>
      <c r="D1251" s="386" t="s">
        <v>1226</v>
      </c>
      <c r="E1251" s="380"/>
      <c r="F1251" s="378"/>
    </row>
    <row r="1252" spans="1:6">
      <c r="A1252" s="374" t="s">
        <v>2625</v>
      </c>
      <c r="B1252" s="375" t="s">
        <v>2626</v>
      </c>
      <c r="C1252" s="376">
        <v>6152</v>
      </c>
      <c r="D1252" s="379" t="s">
        <v>2606</v>
      </c>
      <c r="E1252" s="380" t="s">
        <v>552</v>
      </c>
      <c r="F1252" s="381"/>
    </row>
    <row r="1253" spans="1:6">
      <c r="A1253" s="374" t="s">
        <v>2627</v>
      </c>
      <c r="B1253" s="375" t="s">
        <v>2628</v>
      </c>
      <c r="C1253" s="376" t="s">
        <v>2605</v>
      </c>
      <c r="D1253" s="386" t="s">
        <v>1226</v>
      </c>
      <c r="E1253" s="380"/>
      <c r="F1253" s="378"/>
    </row>
    <row r="1254" spans="1:6">
      <c r="A1254" s="374" t="s">
        <v>2627</v>
      </c>
      <c r="B1254" s="375" t="s">
        <v>2628</v>
      </c>
      <c r="C1254" s="376">
        <v>6152</v>
      </c>
      <c r="D1254" s="379" t="s">
        <v>2606</v>
      </c>
      <c r="E1254" s="380" t="s">
        <v>552</v>
      </c>
      <c r="F1254" s="381"/>
    </row>
    <row r="1255" spans="1:6">
      <c r="A1255" s="374" t="s">
        <v>2629</v>
      </c>
      <c r="B1255" s="375" t="s">
        <v>2630</v>
      </c>
      <c r="C1255" s="376" t="s">
        <v>2605</v>
      </c>
      <c r="D1255" s="386" t="s">
        <v>1226</v>
      </c>
      <c r="E1255" s="380"/>
      <c r="F1255" s="378"/>
    </row>
    <row r="1256" spans="1:6">
      <c r="A1256" s="374" t="s">
        <v>2629</v>
      </c>
      <c r="B1256" s="375" t="s">
        <v>2630</v>
      </c>
      <c r="C1256" s="376">
        <v>6152</v>
      </c>
      <c r="D1256" s="379" t="s">
        <v>2606</v>
      </c>
      <c r="E1256" s="380" t="s">
        <v>552</v>
      </c>
      <c r="F1256" s="381"/>
    </row>
    <row r="1257" spans="1:6">
      <c r="A1257" s="374" t="s">
        <v>2631</v>
      </c>
      <c r="B1257" s="375" t="s">
        <v>2632</v>
      </c>
      <c r="C1257" s="376" t="s">
        <v>2605</v>
      </c>
      <c r="D1257" s="386" t="s">
        <v>1226</v>
      </c>
      <c r="E1257" s="380"/>
      <c r="F1257" s="378"/>
    </row>
    <row r="1258" spans="1:6">
      <c r="A1258" s="374" t="s">
        <v>2631</v>
      </c>
      <c r="B1258" s="375" t="s">
        <v>2632</v>
      </c>
      <c r="C1258" s="376">
        <v>6152</v>
      </c>
      <c r="D1258" s="379" t="s">
        <v>2606</v>
      </c>
      <c r="E1258" s="380" t="s">
        <v>552</v>
      </c>
      <c r="F1258" s="381"/>
    </row>
    <row r="1259" spans="1:6">
      <c r="A1259" s="374" t="s">
        <v>2633</v>
      </c>
      <c r="B1259" s="375" t="s">
        <v>2634</v>
      </c>
      <c r="C1259" s="376" t="s">
        <v>2605</v>
      </c>
      <c r="D1259" s="386" t="s">
        <v>1226</v>
      </c>
      <c r="E1259" s="380"/>
      <c r="F1259" s="378"/>
    </row>
    <row r="1260" spans="1:6">
      <c r="A1260" s="374" t="s">
        <v>2633</v>
      </c>
      <c r="B1260" s="375" t="s">
        <v>2634</v>
      </c>
      <c r="C1260" s="376">
        <v>6152</v>
      </c>
      <c r="D1260" s="379" t="s">
        <v>2606</v>
      </c>
      <c r="E1260" s="380" t="s">
        <v>552</v>
      </c>
      <c r="F1260" s="381"/>
    </row>
    <row r="1261" spans="1:6">
      <c r="A1261" s="374" t="s">
        <v>2635</v>
      </c>
      <c r="B1261" s="375" t="s">
        <v>2636</v>
      </c>
      <c r="C1261" s="376" t="s">
        <v>2605</v>
      </c>
      <c r="D1261" s="386" t="s">
        <v>1226</v>
      </c>
      <c r="E1261" s="380"/>
      <c r="F1261" s="378"/>
    </row>
    <row r="1262" spans="1:6">
      <c r="A1262" s="374" t="s">
        <v>2635</v>
      </c>
      <c r="B1262" s="375" t="s">
        <v>2636</v>
      </c>
      <c r="C1262" s="376">
        <v>6152</v>
      </c>
      <c r="D1262" s="379" t="s">
        <v>2606</v>
      </c>
      <c r="E1262" s="380" t="s">
        <v>552</v>
      </c>
      <c r="F1262" s="381"/>
    </row>
    <row r="1263" spans="1:6">
      <c r="A1263" s="374" t="s">
        <v>2637</v>
      </c>
      <c r="B1263" s="375" t="s">
        <v>2638</v>
      </c>
      <c r="C1263" s="376" t="s">
        <v>2605</v>
      </c>
      <c r="D1263" s="386" t="s">
        <v>1226</v>
      </c>
      <c r="E1263" s="380"/>
      <c r="F1263" s="378"/>
    </row>
    <row r="1264" spans="1:6">
      <c r="A1264" s="374" t="s">
        <v>2637</v>
      </c>
      <c r="B1264" s="375" t="s">
        <v>2638</v>
      </c>
      <c r="C1264" s="376">
        <v>6152</v>
      </c>
      <c r="D1264" s="379" t="s">
        <v>2606</v>
      </c>
      <c r="E1264" s="380" t="s">
        <v>552</v>
      </c>
      <c r="F1264" s="381"/>
    </row>
    <row r="1265" spans="1:6">
      <c r="A1265" s="374" t="s">
        <v>2639</v>
      </c>
      <c r="B1265" s="375" t="s">
        <v>2640</v>
      </c>
      <c r="C1265" s="376">
        <v>1333</v>
      </c>
      <c r="D1265" s="386" t="s">
        <v>807</v>
      </c>
      <c r="E1265" s="380"/>
      <c r="F1265" s="378"/>
    </row>
    <row r="1266" spans="1:6">
      <c r="A1266" s="374" t="s">
        <v>2639</v>
      </c>
      <c r="B1266" s="375" t="s">
        <v>2640</v>
      </c>
      <c r="C1266" s="376">
        <v>6152</v>
      </c>
      <c r="D1266" s="379" t="s">
        <v>2606</v>
      </c>
      <c r="E1266" s="380" t="s">
        <v>552</v>
      </c>
      <c r="F1266" s="381"/>
    </row>
    <row r="1267" spans="1:6">
      <c r="A1267" s="374" t="s">
        <v>2641</v>
      </c>
      <c r="B1267" s="375" t="s">
        <v>2642</v>
      </c>
      <c r="C1267" s="376" t="s">
        <v>2605</v>
      </c>
      <c r="D1267" s="386" t="s">
        <v>1226</v>
      </c>
      <c r="E1267" s="380"/>
      <c r="F1267" s="381"/>
    </row>
    <row r="1268" spans="1:6">
      <c r="A1268" s="374" t="s">
        <v>2641</v>
      </c>
      <c r="B1268" s="375" t="s">
        <v>2642</v>
      </c>
      <c r="C1268" s="376">
        <v>6152</v>
      </c>
      <c r="D1268" s="379" t="s">
        <v>2606</v>
      </c>
      <c r="E1268" s="380" t="s">
        <v>552</v>
      </c>
      <c r="F1268" s="381"/>
    </row>
    <row r="1269" spans="1:6">
      <c r="A1269" s="374" t="s">
        <v>2643</v>
      </c>
      <c r="B1269" s="375" t="s">
        <v>2644</v>
      </c>
      <c r="C1269" s="376">
        <v>1332</v>
      </c>
      <c r="D1269" s="386" t="s">
        <v>1139</v>
      </c>
      <c r="E1269" s="380" t="s">
        <v>552</v>
      </c>
      <c r="F1269" s="378"/>
    </row>
    <row r="1270" spans="1:6">
      <c r="A1270" s="374" t="s">
        <v>2643</v>
      </c>
      <c r="B1270" s="375" t="s">
        <v>2644</v>
      </c>
      <c r="C1270" s="376">
        <v>1333</v>
      </c>
      <c r="D1270" s="386" t="s">
        <v>807</v>
      </c>
      <c r="E1270" s="380"/>
      <c r="F1270" s="378"/>
    </row>
    <row r="1271" spans="1:6">
      <c r="A1271" s="374" t="s">
        <v>2643</v>
      </c>
      <c r="B1271" s="375" t="s">
        <v>2644</v>
      </c>
      <c r="C1271" s="376">
        <v>4155</v>
      </c>
      <c r="D1271" s="379" t="s">
        <v>808</v>
      </c>
      <c r="E1271" s="380"/>
      <c r="F1271" s="378"/>
    </row>
    <row r="1272" spans="1:6">
      <c r="A1272" s="374" t="s">
        <v>2645</v>
      </c>
      <c r="B1272" s="375" t="s">
        <v>2646</v>
      </c>
      <c r="C1272" s="376">
        <v>4164</v>
      </c>
      <c r="D1272" s="379" t="s">
        <v>1130</v>
      </c>
      <c r="E1272" s="380" t="s">
        <v>552</v>
      </c>
      <c r="F1272" s="381"/>
    </row>
    <row r="1273" spans="1:6">
      <c r="A1273" s="374" t="s">
        <v>2647</v>
      </c>
      <c r="B1273" s="375" t="s">
        <v>2648</v>
      </c>
      <c r="C1273" s="376" t="s">
        <v>2605</v>
      </c>
      <c r="D1273" s="386" t="s">
        <v>1226</v>
      </c>
      <c r="E1273" s="380" t="s">
        <v>552</v>
      </c>
      <c r="F1273" s="378"/>
    </row>
    <row r="1274" spans="1:6">
      <c r="A1274" s="374" t="s">
        <v>2649</v>
      </c>
      <c r="B1274" s="375" t="s">
        <v>2650</v>
      </c>
      <c r="C1274" s="376">
        <v>1312</v>
      </c>
      <c r="D1274" s="386" t="s">
        <v>2430</v>
      </c>
      <c r="E1274" s="380" t="s">
        <v>552</v>
      </c>
      <c r="F1274" s="378"/>
    </row>
    <row r="1275" spans="1:6">
      <c r="A1275" s="374" t="s">
        <v>2651</v>
      </c>
      <c r="B1275" s="375" t="s">
        <v>2652</v>
      </c>
      <c r="C1275" s="376" t="s">
        <v>2605</v>
      </c>
      <c r="D1275" s="386" t="s">
        <v>1226</v>
      </c>
      <c r="E1275" s="380" t="s">
        <v>552</v>
      </c>
      <c r="F1275" s="378"/>
    </row>
    <row r="1276" spans="1:6">
      <c r="A1276" s="374" t="s">
        <v>2653</v>
      </c>
      <c r="B1276" s="375" t="s">
        <v>2654</v>
      </c>
      <c r="C1276" s="376" t="s">
        <v>2605</v>
      </c>
      <c r="D1276" s="386" t="s">
        <v>1226</v>
      </c>
      <c r="E1276" s="380" t="s">
        <v>552</v>
      </c>
      <c r="F1276" s="378"/>
    </row>
    <row r="1277" spans="1:6">
      <c r="A1277" s="374" t="s">
        <v>2655</v>
      </c>
      <c r="B1277" s="375" t="s">
        <v>2656</v>
      </c>
      <c r="C1277" s="376" t="s">
        <v>2605</v>
      </c>
      <c r="D1277" s="386" t="s">
        <v>1226</v>
      </c>
      <c r="E1277" s="380" t="s">
        <v>552</v>
      </c>
      <c r="F1277" s="378"/>
    </row>
    <row r="1278" spans="1:6">
      <c r="A1278" s="374" t="s">
        <v>2657</v>
      </c>
      <c r="B1278" s="375" t="s">
        <v>2658</v>
      </c>
      <c r="C1278" s="376" t="s">
        <v>2605</v>
      </c>
      <c r="D1278" s="386" t="s">
        <v>1226</v>
      </c>
      <c r="E1278" s="380" t="s">
        <v>552</v>
      </c>
      <c r="F1278" s="378"/>
    </row>
    <row r="1279" spans="1:6">
      <c r="A1279" s="374" t="s">
        <v>2659</v>
      </c>
      <c r="B1279" s="375" t="s">
        <v>2660</v>
      </c>
      <c r="C1279" s="376" t="s">
        <v>2605</v>
      </c>
      <c r="D1279" s="386" t="s">
        <v>1226</v>
      </c>
      <c r="E1279" s="380" t="s">
        <v>552</v>
      </c>
      <c r="F1279" s="378"/>
    </row>
    <row r="1280" spans="1:6">
      <c r="A1280" s="374" t="s">
        <v>2661</v>
      </c>
      <c r="B1280" s="375" t="s">
        <v>2662</v>
      </c>
      <c r="C1280" s="376">
        <v>1312</v>
      </c>
      <c r="D1280" s="386" t="s">
        <v>2430</v>
      </c>
      <c r="E1280" s="380"/>
      <c r="F1280" s="378"/>
    </row>
    <row r="1281" spans="1:6">
      <c r="A1281" s="374" t="s">
        <v>2661</v>
      </c>
      <c r="B1281" s="375" t="s">
        <v>2662</v>
      </c>
      <c r="C1281" s="376" t="s">
        <v>2605</v>
      </c>
      <c r="D1281" s="386" t="s">
        <v>1226</v>
      </c>
      <c r="E1281" s="380" t="s">
        <v>552</v>
      </c>
      <c r="F1281" s="378"/>
    </row>
    <row r="1282" spans="1:6">
      <c r="A1282" s="374" t="s">
        <v>2663</v>
      </c>
      <c r="B1282" s="375" t="s">
        <v>2664</v>
      </c>
      <c r="C1282" s="376" t="s">
        <v>2605</v>
      </c>
      <c r="D1282" s="386" t="s">
        <v>1226</v>
      </c>
      <c r="E1282" s="380" t="s">
        <v>552</v>
      </c>
      <c r="F1282" s="378"/>
    </row>
    <row r="1283" spans="1:6">
      <c r="A1283" s="374" t="s">
        <v>2665</v>
      </c>
      <c r="B1283" s="375" t="s">
        <v>2666</v>
      </c>
      <c r="C1283" s="376">
        <v>1343</v>
      </c>
      <c r="D1283" s="386" t="s">
        <v>2550</v>
      </c>
      <c r="E1283" s="380" t="s">
        <v>552</v>
      </c>
      <c r="F1283" s="378"/>
    </row>
    <row r="1284" spans="1:6">
      <c r="A1284" s="374" t="s">
        <v>2667</v>
      </c>
      <c r="B1284" s="375" t="s">
        <v>2668</v>
      </c>
      <c r="C1284" s="376" t="s">
        <v>2605</v>
      </c>
      <c r="D1284" s="386" t="s">
        <v>1226</v>
      </c>
      <c r="E1284" s="380" t="s">
        <v>552</v>
      </c>
      <c r="F1284" s="378"/>
    </row>
    <row r="1285" spans="1:6">
      <c r="A1285" s="374" t="s">
        <v>2669</v>
      </c>
      <c r="B1285" s="375" t="s">
        <v>2670</v>
      </c>
      <c r="C1285" s="376" t="s">
        <v>2671</v>
      </c>
      <c r="D1285" s="386" t="s">
        <v>2672</v>
      </c>
      <c r="E1285" s="380" t="s">
        <v>552</v>
      </c>
      <c r="F1285" s="381"/>
    </row>
    <row r="1286" spans="1:6">
      <c r="A1286" s="374" t="s">
        <v>2673</v>
      </c>
      <c r="B1286" s="375" t="s">
        <v>2674</v>
      </c>
      <c r="C1286" s="376">
        <v>8731</v>
      </c>
      <c r="D1286" s="379" t="s">
        <v>2675</v>
      </c>
      <c r="E1286" s="380" t="s">
        <v>552</v>
      </c>
      <c r="F1286" s="378"/>
    </row>
    <row r="1287" spans="1:6">
      <c r="A1287" s="374" t="s">
        <v>2676</v>
      </c>
      <c r="B1287" s="375" t="s">
        <v>2677</v>
      </c>
      <c r="C1287" s="376">
        <v>8733</v>
      </c>
      <c r="D1287" s="379" t="s">
        <v>2678</v>
      </c>
      <c r="E1287" s="380" t="s">
        <v>552</v>
      </c>
      <c r="F1287" s="378"/>
    </row>
    <row r="1288" spans="1:6">
      <c r="A1288" s="374" t="s">
        <v>2679</v>
      </c>
      <c r="B1288" s="375" t="s">
        <v>2680</v>
      </c>
      <c r="C1288" s="376">
        <v>8721</v>
      </c>
      <c r="D1288" s="379" t="s">
        <v>2681</v>
      </c>
      <c r="E1288" s="380"/>
      <c r="F1288" s="381"/>
    </row>
    <row r="1289" spans="1:6">
      <c r="A1289" s="374" t="s">
        <v>2679</v>
      </c>
      <c r="B1289" s="375" t="s">
        <v>2680</v>
      </c>
      <c r="C1289" s="376">
        <v>8731</v>
      </c>
      <c r="D1289" s="379" t="s">
        <v>2675</v>
      </c>
      <c r="E1289" s="380" t="s">
        <v>552</v>
      </c>
      <c r="F1289" s="378"/>
    </row>
    <row r="1290" spans="1:6">
      <c r="A1290" s="374" t="s">
        <v>2682</v>
      </c>
      <c r="B1290" s="375" t="s">
        <v>2683</v>
      </c>
      <c r="C1290" s="376">
        <v>8731</v>
      </c>
      <c r="D1290" s="379" t="s">
        <v>2675</v>
      </c>
      <c r="E1290" s="380" t="s">
        <v>552</v>
      </c>
      <c r="F1290" s="378"/>
    </row>
    <row r="1291" spans="1:6">
      <c r="A1291" s="374" t="s">
        <v>2684</v>
      </c>
      <c r="B1291" s="375" t="s">
        <v>2685</v>
      </c>
      <c r="C1291" s="376">
        <v>8739</v>
      </c>
      <c r="D1291" s="379" t="s">
        <v>2686</v>
      </c>
      <c r="E1291" s="380" t="s">
        <v>552</v>
      </c>
      <c r="F1291" s="378"/>
    </row>
    <row r="1292" spans="1:6">
      <c r="A1292" s="374" t="s">
        <v>2687</v>
      </c>
      <c r="B1292" s="375" t="s">
        <v>2688</v>
      </c>
      <c r="C1292" s="376">
        <v>8722</v>
      </c>
      <c r="D1292" s="379" t="s">
        <v>2689</v>
      </c>
      <c r="E1292" s="380" t="s">
        <v>552</v>
      </c>
      <c r="F1292" s="378"/>
    </row>
    <row r="1293" spans="1:6">
      <c r="A1293" s="374" t="s">
        <v>2690</v>
      </c>
      <c r="B1293" s="375" t="s">
        <v>2691</v>
      </c>
      <c r="C1293" s="376">
        <v>8733</v>
      </c>
      <c r="D1293" s="379" t="s">
        <v>2678</v>
      </c>
      <c r="E1293" s="380" t="s">
        <v>552</v>
      </c>
      <c r="F1293" s="378"/>
    </row>
    <row r="1294" spans="1:6">
      <c r="A1294" s="374" t="s">
        <v>2692</v>
      </c>
      <c r="B1294" s="375" t="s">
        <v>2693</v>
      </c>
      <c r="C1294" s="376">
        <v>8733</v>
      </c>
      <c r="D1294" s="379" t="s">
        <v>2678</v>
      </c>
      <c r="E1294" s="380" t="s">
        <v>552</v>
      </c>
      <c r="F1294" s="378"/>
    </row>
    <row r="1295" spans="1:6">
      <c r="A1295" s="374" t="s">
        <v>2694</v>
      </c>
      <c r="B1295" s="375" t="s">
        <v>2695</v>
      </c>
      <c r="C1295" s="376">
        <v>8735</v>
      </c>
      <c r="D1295" s="379" t="s">
        <v>2696</v>
      </c>
      <c r="E1295" s="380" t="s">
        <v>552</v>
      </c>
      <c r="F1295" s="378"/>
    </row>
    <row r="1296" spans="1:6">
      <c r="A1296" s="374" t="s">
        <v>2697</v>
      </c>
      <c r="B1296" s="375" t="s">
        <v>2698</v>
      </c>
      <c r="C1296" s="376">
        <v>1571</v>
      </c>
      <c r="D1296" s="379" t="s">
        <v>2699</v>
      </c>
      <c r="E1296" s="380" t="s">
        <v>552</v>
      </c>
      <c r="F1296" s="378"/>
    </row>
    <row r="1297" spans="1:6">
      <c r="A1297" s="374" t="s">
        <v>2700</v>
      </c>
      <c r="B1297" s="375" t="s">
        <v>2701</v>
      </c>
      <c r="C1297" s="376" t="s">
        <v>646</v>
      </c>
      <c r="D1297" s="379" t="s">
        <v>647</v>
      </c>
      <c r="E1297" s="383"/>
      <c r="F1297" s="378"/>
    </row>
    <row r="1298" spans="1:6">
      <c r="A1298" s="374" t="s">
        <v>2700</v>
      </c>
      <c r="B1298" s="375" t="s">
        <v>2701</v>
      </c>
      <c r="C1298" s="376">
        <v>1571</v>
      </c>
      <c r="D1298" s="379" t="s">
        <v>2699</v>
      </c>
      <c r="E1298" s="380" t="s">
        <v>552</v>
      </c>
      <c r="F1298" s="381"/>
    </row>
    <row r="1299" spans="1:6">
      <c r="A1299" s="374" t="s">
        <v>2700</v>
      </c>
      <c r="B1299" s="375" t="s">
        <v>2701</v>
      </c>
      <c r="C1299" s="376">
        <v>1572</v>
      </c>
      <c r="D1299" s="379" t="s">
        <v>2702</v>
      </c>
      <c r="E1299" s="380"/>
      <c r="F1299" s="381"/>
    </row>
    <row r="1300" spans="1:6">
      <c r="A1300" s="374" t="s">
        <v>2703</v>
      </c>
      <c r="B1300" s="375" t="s">
        <v>2704</v>
      </c>
      <c r="C1300" s="376" t="s">
        <v>640</v>
      </c>
      <c r="D1300" s="379" t="s">
        <v>641</v>
      </c>
      <c r="E1300" s="380" t="s">
        <v>552</v>
      </c>
      <c r="F1300" s="378"/>
    </row>
    <row r="1301" spans="1:6">
      <c r="A1301" s="374" t="s">
        <v>2703</v>
      </c>
      <c r="B1301" s="375" t="s">
        <v>2704</v>
      </c>
      <c r="C1301" s="376">
        <v>8723</v>
      </c>
      <c r="D1301" s="379" t="s">
        <v>2705</v>
      </c>
      <c r="E1301" s="380"/>
      <c r="F1301" s="378"/>
    </row>
    <row r="1302" spans="1:6">
      <c r="A1302" s="374" t="s">
        <v>2706</v>
      </c>
      <c r="B1302" s="375" t="s">
        <v>2707</v>
      </c>
      <c r="C1302" s="376" t="s">
        <v>640</v>
      </c>
      <c r="D1302" s="379" t="s">
        <v>641</v>
      </c>
      <c r="E1302" s="380" t="s">
        <v>552</v>
      </c>
      <c r="F1302" s="378"/>
    </row>
    <row r="1303" spans="1:6">
      <c r="A1303" s="374" t="s">
        <v>2706</v>
      </c>
      <c r="B1303" s="375" t="s">
        <v>2707</v>
      </c>
      <c r="C1303" s="376">
        <v>8723</v>
      </c>
      <c r="D1303" s="379" t="s">
        <v>2705</v>
      </c>
      <c r="E1303" s="380"/>
      <c r="F1303" s="378"/>
    </row>
    <row r="1304" spans="1:6">
      <c r="A1304" s="374" t="s">
        <v>2708</v>
      </c>
      <c r="B1304" s="375" t="s">
        <v>2709</v>
      </c>
      <c r="C1304" s="376" t="s">
        <v>640</v>
      </c>
      <c r="D1304" s="379" t="s">
        <v>641</v>
      </c>
      <c r="E1304" s="380" t="s">
        <v>552</v>
      </c>
      <c r="F1304" s="378"/>
    </row>
    <row r="1305" spans="1:6">
      <c r="A1305" s="374" t="s">
        <v>2708</v>
      </c>
      <c r="B1305" s="375" t="s">
        <v>2709</v>
      </c>
      <c r="C1305" s="376">
        <v>8721</v>
      </c>
      <c r="D1305" s="379" t="s">
        <v>2681</v>
      </c>
      <c r="E1305" s="380"/>
      <c r="F1305" s="381"/>
    </row>
    <row r="1306" spans="1:6">
      <c r="A1306" s="374" t="s">
        <v>2708</v>
      </c>
      <c r="B1306" s="375" t="s">
        <v>2709</v>
      </c>
      <c r="C1306" s="376">
        <v>8723</v>
      </c>
      <c r="D1306" s="379" t="s">
        <v>2705</v>
      </c>
      <c r="E1306" s="380"/>
      <c r="F1306" s="378"/>
    </row>
    <row r="1307" spans="1:6">
      <c r="A1307" s="374" t="s">
        <v>2710</v>
      </c>
      <c r="B1307" s="375" t="s">
        <v>2711</v>
      </c>
      <c r="C1307" s="376" t="s">
        <v>640</v>
      </c>
      <c r="D1307" s="379" t="s">
        <v>641</v>
      </c>
      <c r="E1307" s="380" t="s">
        <v>552</v>
      </c>
      <c r="F1307" s="378"/>
    </row>
    <row r="1308" spans="1:6">
      <c r="A1308" s="374" t="s">
        <v>2712</v>
      </c>
      <c r="B1308" s="375" t="s">
        <v>2713</v>
      </c>
      <c r="C1308" s="376" t="s">
        <v>640</v>
      </c>
      <c r="D1308" s="379" t="s">
        <v>641</v>
      </c>
      <c r="E1308" s="380" t="s">
        <v>552</v>
      </c>
      <c r="F1308" s="378"/>
    </row>
    <row r="1309" spans="1:6">
      <c r="A1309" s="374" t="s">
        <v>2714</v>
      </c>
      <c r="B1309" s="375" t="s">
        <v>2715</v>
      </c>
      <c r="C1309" s="376" t="s">
        <v>640</v>
      </c>
      <c r="D1309" s="379" t="s">
        <v>641</v>
      </c>
      <c r="E1309" s="380" t="s">
        <v>552</v>
      </c>
      <c r="F1309" s="378"/>
    </row>
    <row r="1310" spans="1:6">
      <c r="A1310" s="374" t="s">
        <v>2716</v>
      </c>
      <c r="B1310" s="375" t="s">
        <v>2717</v>
      </c>
      <c r="C1310" s="376">
        <v>8711</v>
      </c>
      <c r="D1310" s="379" t="s">
        <v>2718</v>
      </c>
      <c r="E1310" s="380" t="s">
        <v>552</v>
      </c>
      <c r="F1310" s="378"/>
    </row>
    <row r="1311" spans="1:6">
      <c r="A1311" s="374" t="s">
        <v>2719</v>
      </c>
      <c r="B1311" s="375" t="s">
        <v>2720</v>
      </c>
      <c r="C1311" s="376">
        <v>8711</v>
      </c>
      <c r="D1311" s="379" t="s">
        <v>2718</v>
      </c>
      <c r="E1311" s="380" t="s">
        <v>552</v>
      </c>
      <c r="F1311" s="378"/>
    </row>
    <row r="1312" spans="1:6">
      <c r="A1312" s="374" t="s">
        <v>2721</v>
      </c>
      <c r="B1312" s="375" t="s">
        <v>2722</v>
      </c>
      <c r="C1312" s="376">
        <v>8712</v>
      </c>
      <c r="D1312" s="379" t="s">
        <v>2723</v>
      </c>
      <c r="E1312" s="380" t="s">
        <v>552</v>
      </c>
      <c r="F1312" s="378"/>
    </row>
    <row r="1313" spans="1:6">
      <c r="A1313" s="374" t="s">
        <v>2724</v>
      </c>
      <c r="B1313" s="375" t="s">
        <v>2725</v>
      </c>
      <c r="C1313" s="376">
        <v>8712</v>
      </c>
      <c r="D1313" s="379" t="s">
        <v>2723</v>
      </c>
      <c r="E1313" s="380" t="s">
        <v>552</v>
      </c>
      <c r="F1313" s="381"/>
    </row>
    <row r="1314" spans="1:6">
      <c r="A1314" s="374" t="s">
        <v>2726</v>
      </c>
      <c r="B1314" s="375" t="s">
        <v>2727</v>
      </c>
      <c r="C1314" s="376">
        <v>4113</v>
      </c>
      <c r="D1314" s="379" t="s">
        <v>2728</v>
      </c>
      <c r="E1314" s="380" t="s">
        <v>552</v>
      </c>
      <c r="F1314" s="378"/>
    </row>
    <row r="1315" spans="1:6">
      <c r="A1315" s="374" t="s">
        <v>2729</v>
      </c>
      <c r="B1315" s="375" t="s">
        <v>2730</v>
      </c>
      <c r="C1315" s="376">
        <v>4154</v>
      </c>
      <c r="D1315" s="379" t="s">
        <v>1095</v>
      </c>
      <c r="E1315" s="380" t="s">
        <v>552</v>
      </c>
      <c r="F1315" s="378"/>
    </row>
    <row r="1316" spans="1:6">
      <c r="A1316" s="374" t="s">
        <v>2731</v>
      </c>
      <c r="B1316" s="375" t="s">
        <v>2732</v>
      </c>
      <c r="C1316" s="376">
        <v>4113</v>
      </c>
      <c r="D1316" s="379" t="s">
        <v>2728</v>
      </c>
      <c r="E1316" s="380" t="s">
        <v>552</v>
      </c>
      <c r="F1316" s="381"/>
    </row>
    <row r="1317" spans="1:6">
      <c r="A1317" s="374" t="s">
        <v>2733</v>
      </c>
      <c r="B1317" s="375" t="s">
        <v>2734</v>
      </c>
      <c r="C1317" s="376">
        <v>6124</v>
      </c>
      <c r="D1317" s="379" t="s">
        <v>1267</v>
      </c>
      <c r="E1317" s="380" t="s">
        <v>552</v>
      </c>
      <c r="F1317" s="378"/>
    </row>
    <row r="1318" spans="1:6">
      <c r="A1318" s="374" t="s">
        <v>2735</v>
      </c>
      <c r="B1318" s="375" t="s">
        <v>2736</v>
      </c>
      <c r="C1318" s="376">
        <v>8811</v>
      </c>
      <c r="D1318" s="379" t="s">
        <v>2737</v>
      </c>
      <c r="E1318" s="380" t="s">
        <v>552</v>
      </c>
      <c r="F1318" s="378"/>
    </row>
    <row r="1319" spans="1:6">
      <c r="A1319" s="374" t="s">
        <v>2738</v>
      </c>
      <c r="B1319" s="375" t="s">
        <v>2739</v>
      </c>
      <c r="C1319" s="376">
        <v>8811</v>
      </c>
      <c r="D1319" s="379" t="s">
        <v>2737</v>
      </c>
      <c r="E1319" s="380" t="s">
        <v>552</v>
      </c>
      <c r="F1319" s="378"/>
    </row>
    <row r="1320" spans="1:6">
      <c r="A1320" s="374" t="s">
        <v>2740</v>
      </c>
      <c r="B1320" s="375" t="s">
        <v>2741</v>
      </c>
      <c r="C1320" s="376">
        <v>8811</v>
      </c>
      <c r="D1320" s="379" t="s">
        <v>2737</v>
      </c>
      <c r="E1320" s="380" t="s">
        <v>552</v>
      </c>
      <c r="F1320" s="378"/>
    </row>
    <row r="1321" spans="1:6">
      <c r="A1321" s="374" t="s">
        <v>2742</v>
      </c>
      <c r="B1321" s="375" t="s">
        <v>2743</v>
      </c>
      <c r="C1321" s="376">
        <v>8811</v>
      </c>
      <c r="D1321" s="379" t="s">
        <v>2737</v>
      </c>
      <c r="E1321" s="380" t="s">
        <v>552</v>
      </c>
      <c r="F1321" s="378"/>
    </row>
    <row r="1322" spans="1:6">
      <c r="A1322" s="374" t="s">
        <v>2744</v>
      </c>
      <c r="B1322" s="375" t="s">
        <v>2745</v>
      </c>
      <c r="C1322" s="376">
        <v>4154</v>
      </c>
      <c r="D1322" s="379" t="s">
        <v>1095</v>
      </c>
      <c r="E1322" s="380"/>
      <c r="F1322" s="378"/>
    </row>
    <row r="1323" spans="1:6">
      <c r="A1323" s="374" t="s">
        <v>2744</v>
      </c>
      <c r="B1323" s="375" t="s">
        <v>2745</v>
      </c>
      <c r="C1323" s="376">
        <v>8852</v>
      </c>
      <c r="D1323" s="379" t="s">
        <v>2746</v>
      </c>
      <c r="E1323" s="380" t="s">
        <v>552</v>
      </c>
      <c r="F1323" s="378"/>
    </row>
    <row r="1324" spans="1:6">
      <c r="A1324" s="374" t="s">
        <v>2747</v>
      </c>
      <c r="B1324" s="375" t="s">
        <v>2748</v>
      </c>
      <c r="C1324" s="376">
        <v>8841</v>
      </c>
      <c r="D1324" s="379" t="s">
        <v>2749</v>
      </c>
      <c r="E1324" s="380" t="s">
        <v>552</v>
      </c>
      <c r="F1324" s="378"/>
    </row>
    <row r="1325" spans="1:6">
      <c r="A1325" s="374" t="s">
        <v>2750</v>
      </c>
      <c r="B1325" s="375" t="s">
        <v>2751</v>
      </c>
      <c r="C1325" s="376">
        <v>8841</v>
      </c>
      <c r="D1325" s="379" t="s">
        <v>2749</v>
      </c>
      <c r="E1325" s="380" t="s">
        <v>552</v>
      </c>
      <c r="F1325" s="378"/>
    </row>
    <row r="1326" spans="1:6">
      <c r="A1326" s="374" t="s">
        <v>2752</v>
      </c>
      <c r="B1326" s="375" t="s">
        <v>2753</v>
      </c>
      <c r="C1326" s="376">
        <v>8841</v>
      </c>
      <c r="D1326" s="379" t="s">
        <v>2749</v>
      </c>
      <c r="E1326" s="380" t="s">
        <v>552</v>
      </c>
      <c r="F1326" s="378"/>
    </row>
    <row r="1327" spans="1:6">
      <c r="A1327" s="374" t="s">
        <v>2754</v>
      </c>
      <c r="B1327" s="375" t="s">
        <v>2755</v>
      </c>
      <c r="C1327" s="376">
        <v>8841</v>
      </c>
      <c r="D1327" s="379" t="s">
        <v>2749</v>
      </c>
      <c r="E1327" s="387"/>
      <c r="F1327" s="378"/>
    </row>
    <row r="1328" spans="1:6">
      <c r="A1328" s="374" t="s">
        <v>2754</v>
      </c>
      <c r="B1328" s="375" t="s">
        <v>2755</v>
      </c>
      <c r="C1328" s="376">
        <v>8833</v>
      </c>
      <c r="D1328" s="379" t="s">
        <v>2756</v>
      </c>
      <c r="E1328" s="380" t="s">
        <v>552</v>
      </c>
      <c r="F1328" s="381"/>
    </row>
    <row r="1329" spans="1:6">
      <c r="A1329" s="374" t="s">
        <v>2757</v>
      </c>
      <c r="B1329" s="375" t="s">
        <v>2758</v>
      </c>
      <c r="C1329" s="376">
        <v>8841</v>
      </c>
      <c r="D1329" s="379" t="s">
        <v>2749</v>
      </c>
      <c r="E1329" s="380" t="s">
        <v>552</v>
      </c>
      <c r="F1329" s="378"/>
    </row>
    <row r="1330" spans="1:6">
      <c r="A1330" s="374" t="s">
        <v>2759</v>
      </c>
      <c r="B1330" s="375" t="s">
        <v>2760</v>
      </c>
      <c r="C1330" s="376">
        <v>8831</v>
      </c>
      <c r="D1330" s="379" t="s">
        <v>2761</v>
      </c>
      <c r="E1330" s="380" t="s">
        <v>552</v>
      </c>
      <c r="F1330" s="378"/>
    </row>
    <row r="1331" spans="1:6">
      <c r="A1331" s="374" t="s">
        <v>2759</v>
      </c>
      <c r="B1331" s="375" t="s">
        <v>2760</v>
      </c>
      <c r="C1331" s="376">
        <v>8832</v>
      </c>
      <c r="D1331" s="379" t="s">
        <v>2762</v>
      </c>
      <c r="E1331" s="380"/>
      <c r="F1331" s="381"/>
    </row>
    <row r="1332" spans="1:6">
      <c r="A1332" s="374" t="s">
        <v>2759</v>
      </c>
      <c r="B1332" s="375" t="s">
        <v>2760</v>
      </c>
      <c r="C1332" s="376">
        <v>8833</v>
      </c>
      <c r="D1332" s="379" t="s">
        <v>2756</v>
      </c>
      <c r="E1332" s="380"/>
      <c r="F1332" s="381"/>
    </row>
    <row r="1333" spans="1:6">
      <c r="A1333" s="374" t="s">
        <v>2763</v>
      </c>
      <c r="B1333" s="375" t="s">
        <v>2764</v>
      </c>
      <c r="C1333" s="376">
        <v>8841</v>
      </c>
      <c r="D1333" s="379" t="s">
        <v>2749</v>
      </c>
      <c r="E1333" s="380" t="s">
        <v>552</v>
      </c>
      <c r="F1333" s="378"/>
    </row>
    <row r="1334" spans="1:6">
      <c r="A1334" s="374" t="s">
        <v>2765</v>
      </c>
      <c r="B1334" s="375" t="s">
        <v>2766</v>
      </c>
      <c r="C1334" s="376">
        <v>8841</v>
      </c>
      <c r="D1334" s="379" t="s">
        <v>2749</v>
      </c>
      <c r="E1334" s="380" t="s">
        <v>552</v>
      </c>
      <c r="F1334" s="378"/>
    </row>
    <row r="1335" spans="1:6">
      <c r="A1335" s="374" t="s">
        <v>2767</v>
      </c>
      <c r="B1335" s="375" t="s">
        <v>2768</v>
      </c>
      <c r="C1335" s="376">
        <v>8841</v>
      </c>
      <c r="D1335" s="379" t="s">
        <v>2749</v>
      </c>
      <c r="E1335" s="380" t="s">
        <v>552</v>
      </c>
      <c r="F1335" s="378"/>
    </row>
    <row r="1336" spans="1:6">
      <c r="A1336" s="374" t="s">
        <v>2769</v>
      </c>
      <c r="B1336" s="375" t="s">
        <v>2770</v>
      </c>
      <c r="C1336" s="376">
        <v>4153</v>
      </c>
      <c r="D1336" s="379" t="s">
        <v>1067</v>
      </c>
      <c r="E1336" s="380"/>
      <c r="F1336" s="381"/>
    </row>
    <row r="1337" spans="1:6">
      <c r="A1337" s="374" t="s">
        <v>2769</v>
      </c>
      <c r="B1337" s="375" t="s">
        <v>2770</v>
      </c>
      <c r="C1337" s="376">
        <v>8841</v>
      </c>
      <c r="D1337" s="379" t="s">
        <v>2749</v>
      </c>
      <c r="E1337" s="380" t="s">
        <v>552</v>
      </c>
      <c r="F1337" s="381"/>
    </row>
    <row r="1338" spans="1:6">
      <c r="A1338" s="374" t="s">
        <v>2771</v>
      </c>
      <c r="B1338" s="375" t="s">
        <v>2772</v>
      </c>
      <c r="C1338" s="376">
        <v>8842</v>
      </c>
      <c r="D1338" s="379" t="s">
        <v>2773</v>
      </c>
      <c r="E1338" s="380" t="s">
        <v>552</v>
      </c>
      <c r="F1338" s="378"/>
    </row>
    <row r="1339" spans="1:6">
      <c r="A1339" s="374" t="s">
        <v>2774</v>
      </c>
      <c r="B1339" s="375" t="s">
        <v>2775</v>
      </c>
      <c r="C1339" s="376" t="s">
        <v>1291</v>
      </c>
      <c r="D1339" s="379" t="s">
        <v>1292</v>
      </c>
      <c r="E1339" s="380" t="s">
        <v>552</v>
      </c>
      <c r="F1339" s="378"/>
    </row>
    <row r="1340" spans="1:6">
      <c r="A1340" s="374" t="s">
        <v>2776</v>
      </c>
      <c r="B1340" s="375" t="s">
        <v>2777</v>
      </c>
      <c r="C1340" s="376">
        <v>8842</v>
      </c>
      <c r="D1340" s="379" t="s">
        <v>2773</v>
      </c>
      <c r="E1340" s="380" t="s">
        <v>552</v>
      </c>
      <c r="F1340" s="378"/>
    </row>
    <row r="1341" spans="1:6">
      <c r="A1341" s="374" t="s">
        <v>2778</v>
      </c>
      <c r="B1341" s="375" t="s">
        <v>2779</v>
      </c>
      <c r="C1341" s="376" t="s">
        <v>1291</v>
      </c>
      <c r="D1341" s="379" t="s">
        <v>1292</v>
      </c>
      <c r="E1341" s="380" t="s">
        <v>552</v>
      </c>
      <c r="F1341" s="378"/>
    </row>
    <row r="1342" spans="1:6">
      <c r="A1342" s="374" t="s">
        <v>2780</v>
      </c>
      <c r="B1342" s="375" t="s">
        <v>2781</v>
      </c>
      <c r="C1342" s="376">
        <v>4151</v>
      </c>
      <c r="D1342" s="379" t="s">
        <v>1098</v>
      </c>
      <c r="E1342" s="380" t="s">
        <v>552</v>
      </c>
      <c r="F1342" s="378"/>
    </row>
    <row r="1343" spans="1:6">
      <c r="A1343" s="374" t="s">
        <v>2782</v>
      </c>
      <c r="B1343" s="375" t="s">
        <v>2783</v>
      </c>
      <c r="C1343" s="376" t="s">
        <v>555</v>
      </c>
      <c r="D1343" s="379" t="s">
        <v>556</v>
      </c>
      <c r="E1343" s="380" t="s">
        <v>552</v>
      </c>
      <c r="F1343" s="378"/>
    </row>
    <row r="1344" spans="1:6">
      <c r="A1344" s="374" t="s">
        <v>2782</v>
      </c>
      <c r="B1344" s="375" t="s">
        <v>2783</v>
      </c>
      <c r="C1344" s="376" t="s">
        <v>583</v>
      </c>
      <c r="D1344" s="379" t="s">
        <v>584</v>
      </c>
      <c r="E1344" s="380"/>
      <c r="F1344" s="381"/>
    </row>
    <row r="1345" spans="1:6">
      <c r="A1345" s="374" t="s">
        <v>2784</v>
      </c>
      <c r="B1345" s="375" t="s">
        <v>2785</v>
      </c>
      <c r="C1345" s="376">
        <v>1553</v>
      </c>
      <c r="D1345" s="379" t="s">
        <v>1632</v>
      </c>
      <c r="E1345" s="380" t="s">
        <v>552</v>
      </c>
      <c r="F1345" s="378"/>
    </row>
    <row r="1346" spans="1:6">
      <c r="A1346" s="374" t="s">
        <v>2784</v>
      </c>
      <c r="B1346" s="375" t="s">
        <v>2785</v>
      </c>
      <c r="C1346" s="376">
        <v>1554</v>
      </c>
      <c r="D1346" s="379" t="s">
        <v>2786</v>
      </c>
      <c r="E1346" s="380"/>
      <c r="F1346" s="378"/>
    </row>
    <row r="1347" spans="1:6">
      <c r="A1347" s="374" t="s">
        <v>2787</v>
      </c>
      <c r="B1347" s="375" t="s">
        <v>2788</v>
      </c>
      <c r="C1347" s="376">
        <v>8531</v>
      </c>
      <c r="D1347" s="379" t="s">
        <v>2789</v>
      </c>
      <c r="E1347" s="380" t="s">
        <v>552</v>
      </c>
      <c r="F1347" s="378"/>
    </row>
    <row r="1348" spans="1:6">
      <c r="A1348" s="374" t="s">
        <v>2790</v>
      </c>
      <c r="B1348" s="375" t="s">
        <v>2791</v>
      </c>
      <c r="C1348" s="376">
        <v>1553</v>
      </c>
      <c r="D1348" s="379" t="s">
        <v>1632</v>
      </c>
      <c r="E1348" s="380" t="s">
        <v>552</v>
      </c>
      <c r="F1348" s="378"/>
    </row>
    <row r="1349" spans="1:6">
      <c r="A1349" s="374" t="s">
        <v>2792</v>
      </c>
      <c r="B1349" s="375" t="s">
        <v>2793</v>
      </c>
      <c r="C1349" s="376">
        <v>8531</v>
      </c>
      <c r="D1349" s="379" t="s">
        <v>2789</v>
      </c>
      <c r="E1349" s="380" t="s">
        <v>552</v>
      </c>
      <c r="F1349" s="378"/>
    </row>
    <row r="1350" spans="1:6">
      <c r="A1350" s="374" t="s">
        <v>2794</v>
      </c>
      <c r="B1350" s="375" t="s">
        <v>2795</v>
      </c>
      <c r="C1350" s="376">
        <v>1553</v>
      </c>
      <c r="D1350" s="379" t="s">
        <v>1632</v>
      </c>
      <c r="E1350" s="380" t="s">
        <v>552</v>
      </c>
      <c r="F1350" s="378"/>
    </row>
    <row r="1351" spans="1:6">
      <c r="A1351" s="374" t="s">
        <v>2796</v>
      </c>
      <c r="B1351" s="375" t="s">
        <v>2797</v>
      </c>
      <c r="C1351" s="376">
        <v>1211</v>
      </c>
      <c r="D1351" s="377" t="s">
        <v>2798</v>
      </c>
      <c r="E1351" s="376"/>
      <c r="F1351" s="381"/>
    </row>
    <row r="1352" spans="1:6">
      <c r="A1352" s="374" t="s">
        <v>2796</v>
      </c>
      <c r="B1352" s="375" t="s">
        <v>2797</v>
      </c>
      <c r="C1352" s="376">
        <v>1553</v>
      </c>
      <c r="D1352" s="379" t="s">
        <v>2799</v>
      </c>
      <c r="E1352" s="380" t="s">
        <v>552</v>
      </c>
      <c r="F1352" s="381"/>
    </row>
    <row r="1353" spans="1:6">
      <c r="A1353" s="397">
        <v>23010203</v>
      </c>
      <c r="B1353" s="375" t="s">
        <v>2800</v>
      </c>
      <c r="C1353" s="376">
        <v>1211</v>
      </c>
      <c r="D1353" s="377" t="s">
        <v>1719</v>
      </c>
      <c r="E1353" s="380" t="s">
        <v>552</v>
      </c>
      <c r="F1353" s="378"/>
    </row>
    <row r="1354" spans="1:6">
      <c r="A1354" s="397">
        <v>23010204</v>
      </c>
      <c r="B1354" s="375" t="s">
        <v>2801</v>
      </c>
      <c r="C1354" s="376">
        <v>1211</v>
      </c>
      <c r="D1354" s="377" t="s">
        <v>1719</v>
      </c>
      <c r="E1354" s="376"/>
      <c r="F1354" s="378"/>
    </row>
    <row r="1355" spans="1:6">
      <c r="A1355" s="374" t="s">
        <v>2802</v>
      </c>
      <c r="B1355" s="375" t="s">
        <v>2801</v>
      </c>
      <c r="C1355" s="376">
        <v>1553</v>
      </c>
      <c r="D1355" s="379" t="s">
        <v>1632</v>
      </c>
      <c r="E1355" s="380" t="s">
        <v>552</v>
      </c>
      <c r="F1355" s="378"/>
    </row>
    <row r="1356" spans="1:6">
      <c r="A1356" s="374" t="s">
        <v>2803</v>
      </c>
      <c r="B1356" s="375" t="s">
        <v>2804</v>
      </c>
      <c r="C1356" s="376">
        <v>1511</v>
      </c>
      <c r="D1356" s="379" t="s">
        <v>1621</v>
      </c>
      <c r="E1356" s="380"/>
      <c r="F1356" s="378"/>
    </row>
    <row r="1357" spans="1:6">
      <c r="A1357" s="374" t="s">
        <v>2803</v>
      </c>
      <c r="B1357" s="375" t="s">
        <v>2804</v>
      </c>
      <c r="C1357" s="376">
        <v>1553</v>
      </c>
      <c r="D1357" s="379" t="s">
        <v>1632</v>
      </c>
      <c r="E1357" s="380" t="s">
        <v>552</v>
      </c>
      <c r="F1357" s="378"/>
    </row>
    <row r="1358" spans="1:6">
      <c r="A1358" s="374" t="s">
        <v>2803</v>
      </c>
      <c r="B1358" s="375" t="s">
        <v>2804</v>
      </c>
      <c r="C1358" s="376">
        <v>8111</v>
      </c>
      <c r="D1358" s="379" t="s">
        <v>1211</v>
      </c>
      <c r="E1358" s="380"/>
      <c r="F1358" s="378"/>
    </row>
    <row r="1359" spans="1:6">
      <c r="A1359" s="374" t="s">
        <v>2805</v>
      </c>
      <c r="B1359" s="375" t="s">
        <v>2806</v>
      </c>
      <c r="C1359" s="376">
        <v>1553</v>
      </c>
      <c r="D1359" s="379" t="s">
        <v>1632</v>
      </c>
      <c r="E1359" s="380" t="s">
        <v>552</v>
      </c>
      <c r="F1359" s="378"/>
    </row>
    <row r="1360" spans="1:6">
      <c r="A1360" s="374" t="s">
        <v>2805</v>
      </c>
      <c r="B1360" s="375" t="s">
        <v>2806</v>
      </c>
      <c r="C1360" s="376">
        <v>1554</v>
      </c>
      <c r="D1360" s="379" t="s">
        <v>2786</v>
      </c>
      <c r="E1360" s="380"/>
      <c r="F1360" s="378"/>
    </row>
    <row r="1361" spans="1:6">
      <c r="A1361" s="374" t="s">
        <v>2807</v>
      </c>
      <c r="B1361" s="375" t="s">
        <v>2808</v>
      </c>
      <c r="C1361" s="376">
        <v>1553</v>
      </c>
      <c r="D1361" s="379" t="s">
        <v>1632</v>
      </c>
      <c r="E1361" s="380" t="s">
        <v>552</v>
      </c>
      <c r="F1361" s="378"/>
    </row>
    <row r="1362" spans="1:6">
      <c r="A1362" s="374" t="s">
        <v>2807</v>
      </c>
      <c r="B1362" s="375" t="s">
        <v>2808</v>
      </c>
      <c r="C1362" s="376">
        <v>1554</v>
      </c>
      <c r="D1362" s="379" t="s">
        <v>2786</v>
      </c>
      <c r="E1362" s="380"/>
      <c r="F1362" s="378"/>
    </row>
    <row r="1363" spans="1:6">
      <c r="A1363" s="374" t="s">
        <v>2809</v>
      </c>
      <c r="B1363" s="375" t="s">
        <v>2810</v>
      </c>
      <c r="C1363" s="376">
        <v>1553</v>
      </c>
      <c r="D1363" s="379" t="s">
        <v>1632</v>
      </c>
      <c r="E1363" s="380" t="s">
        <v>552</v>
      </c>
      <c r="F1363" s="378"/>
    </row>
    <row r="1364" spans="1:6">
      <c r="A1364" s="374" t="s">
        <v>2809</v>
      </c>
      <c r="B1364" s="375" t="s">
        <v>2810</v>
      </c>
      <c r="C1364" s="376">
        <v>1554</v>
      </c>
      <c r="D1364" s="379" t="s">
        <v>2786</v>
      </c>
      <c r="E1364" s="380"/>
      <c r="F1364" s="378"/>
    </row>
    <row r="1365" spans="1:6">
      <c r="A1365" s="374" t="s">
        <v>2811</v>
      </c>
      <c r="B1365" s="375" t="s">
        <v>2812</v>
      </c>
      <c r="C1365" s="376">
        <v>1553</v>
      </c>
      <c r="D1365" s="379" t="s">
        <v>1632</v>
      </c>
      <c r="E1365" s="380" t="s">
        <v>552</v>
      </c>
      <c r="F1365" s="378"/>
    </row>
    <row r="1366" spans="1:6">
      <c r="A1366" s="374" t="s">
        <v>2811</v>
      </c>
      <c r="B1366" s="375" t="s">
        <v>2812</v>
      </c>
      <c r="C1366" s="376">
        <v>1554</v>
      </c>
      <c r="D1366" s="379" t="s">
        <v>2786</v>
      </c>
      <c r="E1366" s="380"/>
      <c r="F1366" s="378"/>
    </row>
    <row r="1367" spans="1:6">
      <c r="A1367" s="374" t="s">
        <v>2813</v>
      </c>
      <c r="B1367" s="375" t="s">
        <v>2814</v>
      </c>
      <c r="C1367" s="376">
        <v>1553</v>
      </c>
      <c r="D1367" s="379" t="s">
        <v>1632</v>
      </c>
      <c r="E1367" s="380" t="s">
        <v>552</v>
      </c>
      <c r="F1367" s="378"/>
    </row>
    <row r="1368" spans="1:6">
      <c r="A1368" s="374" t="s">
        <v>2813</v>
      </c>
      <c r="B1368" s="375" t="s">
        <v>2814</v>
      </c>
      <c r="C1368" s="376">
        <v>1554</v>
      </c>
      <c r="D1368" s="379" t="s">
        <v>2786</v>
      </c>
      <c r="E1368" s="380"/>
      <c r="F1368" s="378"/>
    </row>
    <row r="1369" spans="1:6">
      <c r="A1369" s="374" t="s">
        <v>2815</v>
      </c>
      <c r="B1369" s="375" t="s">
        <v>2816</v>
      </c>
      <c r="C1369" s="376">
        <v>1555</v>
      </c>
      <c r="D1369" s="379" t="s">
        <v>2817</v>
      </c>
      <c r="E1369" s="380" t="s">
        <v>552</v>
      </c>
      <c r="F1369" s="378"/>
    </row>
    <row r="1370" spans="1:6">
      <c r="A1370" s="374" t="s">
        <v>2818</v>
      </c>
      <c r="B1370" s="375" t="s">
        <v>2819</v>
      </c>
      <c r="C1370" s="376">
        <v>1554</v>
      </c>
      <c r="D1370" s="379" t="s">
        <v>2786</v>
      </c>
      <c r="E1370" s="380"/>
      <c r="F1370" s="378"/>
    </row>
    <row r="1371" spans="1:6">
      <c r="A1371" s="374" t="s">
        <v>2818</v>
      </c>
      <c r="B1371" s="375" t="s">
        <v>2819</v>
      </c>
      <c r="C1371" s="376">
        <v>1555</v>
      </c>
      <c r="D1371" s="379" t="s">
        <v>2817</v>
      </c>
      <c r="E1371" s="380" t="s">
        <v>552</v>
      </c>
      <c r="F1371" s="378"/>
    </row>
    <row r="1372" spans="1:6">
      <c r="A1372" s="374" t="s">
        <v>2820</v>
      </c>
      <c r="B1372" s="375" t="s">
        <v>2821</v>
      </c>
      <c r="C1372" s="376">
        <v>1555</v>
      </c>
      <c r="D1372" s="379" t="s">
        <v>2817</v>
      </c>
      <c r="E1372" s="380" t="s">
        <v>552</v>
      </c>
      <c r="F1372" s="378"/>
    </row>
    <row r="1373" spans="1:6">
      <c r="A1373" s="374" t="s">
        <v>2822</v>
      </c>
      <c r="B1373" s="375" t="s">
        <v>2823</v>
      </c>
      <c r="C1373" s="376">
        <v>1221</v>
      </c>
      <c r="D1373" s="379" t="s">
        <v>972</v>
      </c>
      <c r="E1373" s="380"/>
      <c r="F1373" s="378"/>
    </row>
    <row r="1374" spans="1:6">
      <c r="A1374" s="374" t="s">
        <v>2822</v>
      </c>
      <c r="B1374" s="375" t="s">
        <v>2823</v>
      </c>
      <c r="C1374" s="376" t="s">
        <v>1652</v>
      </c>
      <c r="D1374" s="379" t="s">
        <v>1102</v>
      </c>
      <c r="E1374" s="380" t="s">
        <v>552</v>
      </c>
      <c r="F1374" s="378"/>
    </row>
    <row r="1375" spans="1:6">
      <c r="A1375" s="374" t="s">
        <v>2822</v>
      </c>
      <c r="B1375" s="375" t="s">
        <v>2823</v>
      </c>
      <c r="C1375" s="376">
        <v>1553</v>
      </c>
      <c r="D1375" s="379" t="s">
        <v>1632</v>
      </c>
      <c r="E1375" s="380"/>
      <c r="F1375" s="378"/>
    </row>
    <row r="1376" spans="1:6">
      <c r="A1376" s="374" t="s">
        <v>2824</v>
      </c>
      <c r="B1376" s="375" t="s">
        <v>2825</v>
      </c>
      <c r="C1376" s="376">
        <v>1221</v>
      </c>
      <c r="D1376" s="379" t="s">
        <v>972</v>
      </c>
      <c r="E1376" s="380"/>
      <c r="F1376" s="378"/>
    </row>
    <row r="1377" spans="1:6">
      <c r="A1377" s="374" t="s">
        <v>2824</v>
      </c>
      <c r="B1377" s="375" t="s">
        <v>2825</v>
      </c>
      <c r="C1377" s="376" t="s">
        <v>1652</v>
      </c>
      <c r="D1377" s="379" t="s">
        <v>1102</v>
      </c>
      <c r="E1377" s="380" t="s">
        <v>552</v>
      </c>
      <c r="F1377" s="378"/>
    </row>
    <row r="1378" spans="1:6">
      <c r="A1378" s="374" t="s">
        <v>2824</v>
      </c>
      <c r="B1378" s="375" t="s">
        <v>2825</v>
      </c>
      <c r="C1378" s="376">
        <v>1553</v>
      </c>
      <c r="D1378" s="379" t="s">
        <v>1632</v>
      </c>
      <c r="E1378" s="380"/>
      <c r="F1378" s="378"/>
    </row>
    <row r="1379" spans="1:6">
      <c r="A1379" s="374" t="s">
        <v>2826</v>
      </c>
      <c r="B1379" s="375" t="s">
        <v>2827</v>
      </c>
      <c r="C1379" s="376">
        <v>1553</v>
      </c>
      <c r="D1379" s="379" t="s">
        <v>1632</v>
      </c>
      <c r="E1379" s="380" t="s">
        <v>552</v>
      </c>
      <c r="F1379" s="378"/>
    </row>
    <row r="1380" spans="1:6">
      <c r="A1380" s="374" t="s">
        <v>2828</v>
      </c>
      <c r="B1380" s="375" t="s">
        <v>2829</v>
      </c>
      <c r="C1380" s="376">
        <v>1553</v>
      </c>
      <c r="D1380" s="379" t="s">
        <v>1632</v>
      </c>
      <c r="E1380" s="380"/>
      <c r="F1380" s="378"/>
    </row>
    <row r="1381" spans="1:6">
      <c r="A1381" s="374" t="s">
        <v>2828</v>
      </c>
      <c r="B1381" s="375" t="s">
        <v>2829</v>
      </c>
      <c r="C1381" s="376">
        <v>8531</v>
      </c>
      <c r="D1381" s="379" t="s">
        <v>2789</v>
      </c>
      <c r="E1381" s="380"/>
      <c r="F1381" s="378"/>
    </row>
    <row r="1382" spans="1:6">
      <c r="A1382" s="374" t="s">
        <v>2828</v>
      </c>
      <c r="B1382" s="375" t="s">
        <v>2829</v>
      </c>
      <c r="C1382" s="376">
        <v>8532</v>
      </c>
      <c r="D1382" s="379" t="s">
        <v>2830</v>
      </c>
      <c r="E1382" s="380" t="s">
        <v>552</v>
      </c>
      <c r="F1382" s="378"/>
    </row>
    <row r="1383" spans="1:6">
      <c r="A1383" s="374" t="s">
        <v>2831</v>
      </c>
      <c r="B1383" s="375" t="s">
        <v>2832</v>
      </c>
      <c r="C1383" s="376">
        <v>1553</v>
      </c>
      <c r="D1383" s="379" t="s">
        <v>1632</v>
      </c>
      <c r="E1383" s="380" t="s">
        <v>552</v>
      </c>
      <c r="F1383" s="378"/>
    </row>
    <row r="1384" spans="1:6">
      <c r="A1384" s="374" t="s">
        <v>2831</v>
      </c>
      <c r="B1384" s="375" t="s">
        <v>2832</v>
      </c>
      <c r="C1384" s="376">
        <v>1554</v>
      </c>
      <c r="D1384" s="379" t="s">
        <v>2786</v>
      </c>
      <c r="E1384" s="380"/>
      <c r="F1384" s="378"/>
    </row>
    <row r="1385" spans="1:6">
      <c r="A1385" s="374" t="s">
        <v>2831</v>
      </c>
      <c r="B1385" s="375" t="s">
        <v>2832</v>
      </c>
      <c r="C1385" s="376">
        <v>1555</v>
      </c>
      <c r="D1385" s="379" t="s">
        <v>2817</v>
      </c>
      <c r="E1385" s="380"/>
      <c r="F1385" s="378"/>
    </row>
    <row r="1386" spans="1:6">
      <c r="A1386" s="374" t="s">
        <v>2833</v>
      </c>
      <c r="B1386" s="375" t="s">
        <v>2834</v>
      </c>
      <c r="C1386" s="376">
        <v>1553</v>
      </c>
      <c r="D1386" s="379" t="s">
        <v>1632</v>
      </c>
      <c r="E1386" s="380" t="s">
        <v>552</v>
      </c>
      <c r="F1386" s="378"/>
    </row>
    <row r="1387" spans="1:6">
      <c r="A1387" s="374" t="s">
        <v>2833</v>
      </c>
      <c r="B1387" s="375" t="s">
        <v>2834</v>
      </c>
      <c r="C1387" s="376">
        <v>1554</v>
      </c>
      <c r="D1387" s="379" t="s">
        <v>2786</v>
      </c>
      <c r="E1387" s="380"/>
      <c r="F1387" s="381"/>
    </row>
    <row r="1388" spans="1:6">
      <c r="A1388" s="374" t="s">
        <v>2835</v>
      </c>
      <c r="B1388" s="375" t="s">
        <v>2836</v>
      </c>
      <c r="C1388" s="376">
        <v>1553</v>
      </c>
      <c r="D1388" s="379" t="s">
        <v>1632</v>
      </c>
      <c r="E1388" s="380" t="s">
        <v>552</v>
      </c>
      <c r="F1388" s="378"/>
    </row>
    <row r="1389" spans="1:6">
      <c r="A1389" s="374" t="s">
        <v>2835</v>
      </c>
      <c r="B1389" s="375" t="s">
        <v>2836</v>
      </c>
      <c r="C1389" s="376">
        <v>1554</v>
      </c>
      <c r="D1389" s="379" t="s">
        <v>2786</v>
      </c>
      <c r="E1389" s="380"/>
      <c r="F1389" s="381"/>
    </row>
    <row r="1390" spans="1:6">
      <c r="A1390" s="374" t="s">
        <v>2835</v>
      </c>
      <c r="B1390" s="375" t="s">
        <v>2836</v>
      </c>
      <c r="C1390" s="376">
        <v>1555</v>
      </c>
      <c r="D1390" s="379" t="s">
        <v>2817</v>
      </c>
      <c r="E1390" s="380"/>
      <c r="F1390" s="378"/>
    </row>
    <row r="1391" spans="1:6">
      <c r="A1391" s="397">
        <v>23050101</v>
      </c>
      <c r="B1391" s="375" t="s">
        <v>2837</v>
      </c>
      <c r="C1391" s="376">
        <v>1211</v>
      </c>
      <c r="D1391" s="377" t="s">
        <v>1719</v>
      </c>
      <c r="E1391" s="376"/>
      <c r="F1391" s="378"/>
    </row>
    <row r="1392" spans="1:6">
      <c r="A1392" s="374" t="s">
        <v>2838</v>
      </c>
      <c r="B1392" s="375" t="s">
        <v>2837</v>
      </c>
      <c r="C1392" s="376">
        <v>1551</v>
      </c>
      <c r="D1392" s="379" t="s">
        <v>1732</v>
      </c>
      <c r="E1392" s="380" t="s">
        <v>552</v>
      </c>
      <c r="F1392" s="378"/>
    </row>
    <row r="1393" spans="1:6">
      <c r="A1393" s="397">
        <v>23050102</v>
      </c>
      <c r="B1393" s="375" t="s">
        <v>2839</v>
      </c>
      <c r="C1393" s="376">
        <v>1211</v>
      </c>
      <c r="D1393" s="377" t="s">
        <v>1719</v>
      </c>
      <c r="E1393" s="380" t="s">
        <v>552</v>
      </c>
      <c r="F1393" s="378"/>
    </row>
    <row r="1394" spans="1:6">
      <c r="A1394" s="374" t="s">
        <v>2840</v>
      </c>
      <c r="B1394" s="375" t="s">
        <v>2839</v>
      </c>
      <c r="C1394" s="376">
        <v>1551</v>
      </c>
      <c r="D1394" s="379" t="s">
        <v>1732</v>
      </c>
      <c r="E1394" s="380"/>
      <c r="F1394" s="378"/>
    </row>
    <row r="1395" spans="1:6">
      <c r="A1395" s="374" t="s">
        <v>2841</v>
      </c>
      <c r="B1395" s="375" t="s">
        <v>2842</v>
      </c>
      <c r="C1395" s="376">
        <v>1551</v>
      </c>
      <c r="D1395" s="379" t="s">
        <v>1732</v>
      </c>
      <c r="E1395" s="380" t="s">
        <v>552</v>
      </c>
      <c r="F1395" s="378"/>
    </row>
    <row r="1396" spans="1:6">
      <c r="A1396" s="397">
        <v>23050104</v>
      </c>
      <c r="B1396" s="375" t="s">
        <v>2843</v>
      </c>
      <c r="C1396" s="376">
        <v>1551</v>
      </c>
      <c r="D1396" s="379" t="s">
        <v>1732</v>
      </c>
      <c r="E1396" s="380"/>
      <c r="F1396" s="381"/>
    </row>
    <row r="1397" spans="1:6">
      <c r="A1397" s="397">
        <v>23050104</v>
      </c>
      <c r="B1397" s="375" t="s">
        <v>2843</v>
      </c>
      <c r="C1397" s="376" t="s">
        <v>1509</v>
      </c>
      <c r="D1397" s="377" t="s">
        <v>1510</v>
      </c>
      <c r="E1397" s="380" t="s">
        <v>552</v>
      </c>
      <c r="F1397" s="381"/>
    </row>
    <row r="1398" spans="1:6">
      <c r="A1398" s="374" t="s">
        <v>2844</v>
      </c>
      <c r="B1398" s="375" t="s">
        <v>2845</v>
      </c>
      <c r="C1398" s="376">
        <v>1551</v>
      </c>
      <c r="D1398" s="379" t="s">
        <v>1732</v>
      </c>
      <c r="E1398" s="380" t="s">
        <v>552</v>
      </c>
      <c r="F1398" s="378"/>
    </row>
    <row r="1399" spans="1:6">
      <c r="A1399" s="374" t="s">
        <v>2846</v>
      </c>
      <c r="B1399" s="375" t="s">
        <v>2847</v>
      </c>
      <c r="C1399" s="376">
        <v>1541</v>
      </c>
      <c r="D1399" s="379" t="s">
        <v>1625</v>
      </c>
      <c r="E1399" s="380"/>
      <c r="F1399" s="378"/>
    </row>
    <row r="1400" spans="1:6">
      <c r="A1400" s="374" t="s">
        <v>2846</v>
      </c>
      <c r="B1400" s="375" t="s">
        <v>2847</v>
      </c>
      <c r="C1400" s="376">
        <v>1551</v>
      </c>
      <c r="D1400" s="379" t="s">
        <v>1732</v>
      </c>
      <c r="E1400" s="380" t="s">
        <v>552</v>
      </c>
      <c r="F1400" s="378"/>
    </row>
    <row r="1401" spans="1:6">
      <c r="A1401" s="374" t="s">
        <v>2848</v>
      </c>
      <c r="B1401" s="375" t="s">
        <v>2849</v>
      </c>
      <c r="C1401" s="376" t="s">
        <v>2067</v>
      </c>
      <c r="D1401" s="379" t="s">
        <v>2068</v>
      </c>
      <c r="E1401" s="380" t="s">
        <v>552</v>
      </c>
      <c r="F1401" s="378"/>
    </row>
    <row r="1402" spans="1:6">
      <c r="A1402" s="374" t="s">
        <v>2850</v>
      </c>
      <c r="B1402" s="375" t="s">
        <v>2851</v>
      </c>
      <c r="C1402" s="376" t="s">
        <v>1476</v>
      </c>
      <c r="D1402" s="379" t="s">
        <v>859</v>
      </c>
      <c r="E1402" s="380"/>
      <c r="F1402" s="378"/>
    </row>
    <row r="1403" spans="1:6">
      <c r="A1403" s="374" t="s">
        <v>2850</v>
      </c>
      <c r="B1403" s="375" t="s">
        <v>2851</v>
      </c>
      <c r="C1403" s="376">
        <v>1553</v>
      </c>
      <c r="D1403" s="379" t="s">
        <v>1632</v>
      </c>
      <c r="E1403" s="380" t="s">
        <v>552</v>
      </c>
      <c r="F1403" s="378"/>
    </row>
    <row r="1404" spans="1:6">
      <c r="A1404" s="374" t="s">
        <v>2852</v>
      </c>
      <c r="B1404" s="375" t="s">
        <v>2853</v>
      </c>
      <c r="C1404" s="376" t="s">
        <v>1476</v>
      </c>
      <c r="D1404" s="379" t="s">
        <v>859</v>
      </c>
      <c r="E1404" s="380"/>
      <c r="F1404" s="378"/>
    </row>
    <row r="1405" spans="1:6">
      <c r="A1405" s="374" t="s">
        <v>2852</v>
      </c>
      <c r="B1405" s="375" t="s">
        <v>2853</v>
      </c>
      <c r="C1405" s="376">
        <v>1553</v>
      </c>
      <c r="D1405" s="379" t="s">
        <v>1632</v>
      </c>
      <c r="E1405" s="380" t="s">
        <v>552</v>
      </c>
      <c r="F1405" s="378"/>
    </row>
    <row r="1406" spans="1:6">
      <c r="A1406" s="374" t="s">
        <v>2854</v>
      </c>
      <c r="B1406" s="375" t="s">
        <v>2855</v>
      </c>
      <c r="C1406" s="376" t="s">
        <v>1476</v>
      </c>
      <c r="D1406" s="379" t="s">
        <v>859</v>
      </c>
      <c r="E1406" s="380"/>
      <c r="F1406" s="378"/>
    </row>
    <row r="1407" spans="1:6">
      <c r="A1407" s="374" t="s">
        <v>2854</v>
      </c>
      <c r="B1407" s="375" t="s">
        <v>2855</v>
      </c>
      <c r="C1407" s="376">
        <v>1584</v>
      </c>
      <c r="D1407" s="379" t="s">
        <v>851</v>
      </c>
      <c r="E1407" s="380" t="s">
        <v>552</v>
      </c>
      <c r="F1407" s="378"/>
    </row>
    <row r="1408" spans="1:6">
      <c r="A1408" s="374" t="s">
        <v>2856</v>
      </c>
      <c r="B1408" s="375" t="s">
        <v>2857</v>
      </c>
      <c r="C1408" s="376" t="s">
        <v>1511</v>
      </c>
      <c r="D1408" s="379" t="s">
        <v>1512</v>
      </c>
      <c r="E1408" s="380" t="s">
        <v>552</v>
      </c>
      <c r="F1408" s="378"/>
    </row>
    <row r="1409" spans="1:6">
      <c r="A1409" s="374" t="s">
        <v>2858</v>
      </c>
      <c r="B1409" s="375" t="s">
        <v>2859</v>
      </c>
      <c r="C1409" s="376" t="s">
        <v>858</v>
      </c>
      <c r="D1409" s="379" t="s">
        <v>859</v>
      </c>
      <c r="E1409" s="380"/>
      <c r="F1409" s="381"/>
    </row>
    <row r="1410" spans="1:6">
      <c r="A1410" s="374" t="s">
        <v>2858</v>
      </c>
      <c r="B1410" s="375" t="s">
        <v>2859</v>
      </c>
      <c r="C1410" s="376">
        <v>1531</v>
      </c>
      <c r="D1410" s="379" t="s">
        <v>1622</v>
      </c>
      <c r="E1410" s="380" t="s">
        <v>552</v>
      </c>
      <c r="F1410" s="381"/>
    </row>
    <row r="1411" spans="1:6">
      <c r="A1411" s="374" t="s">
        <v>2858</v>
      </c>
      <c r="B1411" s="375" t="s">
        <v>2859</v>
      </c>
      <c r="C1411" s="376">
        <v>1551</v>
      </c>
      <c r="D1411" s="379" t="s">
        <v>1732</v>
      </c>
      <c r="E1411" s="380"/>
      <c r="F1411" s="378"/>
    </row>
    <row r="1412" spans="1:6">
      <c r="A1412" s="374" t="s">
        <v>2860</v>
      </c>
      <c r="B1412" s="375" t="s">
        <v>2861</v>
      </c>
      <c r="C1412" s="376">
        <v>1531</v>
      </c>
      <c r="D1412" s="379" t="s">
        <v>1622</v>
      </c>
      <c r="E1412" s="380" t="s">
        <v>552</v>
      </c>
      <c r="F1412" s="381"/>
    </row>
    <row r="1413" spans="1:6">
      <c r="A1413" s="374" t="s">
        <v>2860</v>
      </c>
      <c r="B1413" s="375" t="s">
        <v>2861</v>
      </c>
      <c r="C1413" s="376">
        <v>1551</v>
      </c>
      <c r="D1413" s="379" t="s">
        <v>1732</v>
      </c>
      <c r="E1413" s="380"/>
      <c r="F1413" s="378"/>
    </row>
    <row r="1414" spans="1:6">
      <c r="A1414" s="374" t="s">
        <v>2862</v>
      </c>
      <c r="B1414" s="375" t="s">
        <v>2863</v>
      </c>
      <c r="C1414" s="376">
        <v>1531</v>
      </c>
      <c r="D1414" s="379" t="s">
        <v>1622</v>
      </c>
      <c r="E1414" s="380" t="s">
        <v>552</v>
      </c>
      <c r="F1414" s="381"/>
    </row>
    <row r="1415" spans="1:6">
      <c r="A1415" s="374" t="s">
        <v>2862</v>
      </c>
      <c r="B1415" s="375" t="s">
        <v>2863</v>
      </c>
      <c r="C1415" s="376">
        <v>1551</v>
      </c>
      <c r="D1415" s="379" t="s">
        <v>1732</v>
      </c>
      <c r="E1415" s="380"/>
      <c r="F1415" s="378"/>
    </row>
    <row r="1416" spans="1:6">
      <c r="A1416" s="374" t="s">
        <v>2864</v>
      </c>
      <c r="B1416" s="375" t="s">
        <v>2865</v>
      </c>
      <c r="C1416" s="376">
        <v>1511</v>
      </c>
      <c r="D1416" s="379" t="s">
        <v>1621</v>
      </c>
      <c r="E1416" s="380"/>
      <c r="F1416" s="393"/>
    </row>
    <row r="1417" spans="1:6">
      <c r="A1417" s="374" t="s">
        <v>2864</v>
      </c>
      <c r="B1417" s="375" t="s">
        <v>2865</v>
      </c>
      <c r="C1417" s="376">
        <v>1531</v>
      </c>
      <c r="D1417" s="379" t="s">
        <v>1622</v>
      </c>
      <c r="E1417" s="380" t="s">
        <v>552</v>
      </c>
      <c r="F1417" s="381"/>
    </row>
    <row r="1418" spans="1:6">
      <c r="A1418" s="374" t="s">
        <v>2864</v>
      </c>
      <c r="B1418" s="375" t="s">
        <v>2865</v>
      </c>
      <c r="C1418" s="376">
        <v>1551</v>
      </c>
      <c r="D1418" s="379" t="s">
        <v>1732</v>
      </c>
      <c r="E1418" s="380"/>
      <c r="F1418" s="378"/>
    </row>
    <row r="1419" spans="1:6">
      <c r="A1419" s="374" t="s">
        <v>2866</v>
      </c>
      <c r="B1419" s="375" t="s">
        <v>2867</v>
      </c>
      <c r="C1419" s="376" t="s">
        <v>858</v>
      </c>
      <c r="D1419" s="379" t="s">
        <v>859</v>
      </c>
      <c r="E1419" s="380"/>
      <c r="F1419" s="381"/>
    </row>
    <row r="1420" spans="1:6">
      <c r="A1420" s="374" t="s">
        <v>2866</v>
      </c>
      <c r="B1420" s="375" t="s">
        <v>2867</v>
      </c>
      <c r="C1420" s="376">
        <v>1531</v>
      </c>
      <c r="D1420" s="379" t="s">
        <v>1622</v>
      </c>
      <c r="E1420" s="380" t="s">
        <v>552</v>
      </c>
      <c r="F1420" s="381"/>
    </row>
    <row r="1421" spans="1:6">
      <c r="A1421" s="374" t="s">
        <v>2866</v>
      </c>
      <c r="B1421" s="375" t="s">
        <v>2867</v>
      </c>
      <c r="C1421" s="376">
        <v>1551</v>
      </c>
      <c r="D1421" s="379" t="s">
        <v>1732</v>
      </c>
      <c r="E1421" s="380"/>
      <c r="F1421" s="378"/>
    </row>
    <row r="1422" spans="1:6">
      <c r="A1422" s="374" t="s">
        <v>2868</v>
      </c>
      <c r="B1422" s="375" t="s">
        <v>2869</v>
      </c>
      <c r="C1422" s="376" t="s">
        <v>858</v>
      </c>
      <c r="D1422" s="379" t="s">
        <v>859</v>
      </c>
      <c r="E1422" s="380"/>
      <c r="F1422" s="381"/>
    </row>
    <row r="1423" spans="1:6">
      <c r="A1423" s="374" t="s">
        <v>2868</v>
      </c>
      <c r="B1423" s="375" t="s">
        <v>2869</v>
      </c>
      <c r="C1423" s="376">
        <v>1531</v>
      </c>
      <c r="D1423" s="379" t="s">
        <v>1622</v>
      </c>
      <c r="E1423" s="380" t="s">
        <v>552</v>
      </c>
      <c r="F1423" s="381"/>
    </row>
    <row r="1424" spans="1:6">
      <c r="A1424" s="374" t="s">
        <v>2868</v>
      </c>
      <c r="B1424" s="375" t="s">
        <v>2869</v>
      </c>
      <c r="C1424" s="376">
        <v>1551</v>
      </c>
      <c r="D1424" s="379" t="s">
        <v>1732</v>
      </c>
      <c r="E1424" s="380"/>
      <c r="F1424" s="378"/>
    </row>
    <row r="1425" spans="1:6">
      <c r="A1425" s="374" t="s">
        <v>2870</v>
      </c>
      <c r="B1425" s="375" t="s">
        <v>2871</v>
      </c>
      <c r="C1425" s="376">
        <v>1511</v>
      </c>
      <c r="D1425" s="379" t="s">
        <v>1621</v>
      </c>
      <c r="E1425" s="380"/>
      <c r="F1425" s="381"/>
    </row>
    <row r="1426" spans="1:6">
      <c r="A1426" s="374" t="s">
        <v>2870</v>
      </c>
      <c r="B1426" s="375" t="s">
        <v>2871</v>
      </c>
      <c r="C1426" s="376">
        <v>1531</v>
      </c>
      <c r="D1426" s="379" t="s">
        <v>1622</v>
      </c>
      <c r="E1426" s="380" t="s">
        <v>552</v>
      </c>
      <c r="F1426" s="381"/>
    </row>
    <row r="1427" spans="1:6">
      <c r="A1427" s="374" t="s">
        <v>2870</v>
      </c>
      <c r="B1427" s="375" t="s">
        <v>2871</v>
      </c>
      <c r="C1427" s="376">
        <v>1551</v>
      </c>
      <c r="D1427" s="379" t="s">
        <v>1732</v>
      </c>
      <c r="E1427" s="380"/>
      <c r="F1427" s="378"/>
    </row>
    <row r="1428" spans="1:6">
      <c r="A1428" s="374" t="s">
        <v>2872</v>
      </c>
      <c r="B1428" s="375" t="s">
        <v>2873</v>
      </c>
      <c r="C1428" s="376">
        <v>1511</v>
      </c>
      <c r="D1428" s="379" t="s">
        <v>1621</v>
      </c>
      <c r="E1428" s="380"/>
      <c r="F1428" s="378"/>
    </row>
    <row r="1429" spans="1:6">
      <c r="A1429" s="374" t="s">
        <v>2872</v>
      </c>
      <c r="B1429" s="375" t="s">
        <v>2873</v>
      </c>
      <c r="C1429" s="376">
        <v>1531</v>
      </c>
      <c r="D1429" s="379" t="s">
        <v>1622</v>
      </c>
      <c r="E1429" s="380" t="s">
        <v>552</v>
      </c>
      <c r="F1429" s="381"/>
    </row>
    <row r="1430" spans="1:6">
      <c r="A1430" s="374" t="s">
        <v>2872</v>
      </c>
      <c r="B1430" s="375" t="s">
        <v>2873</v>
      </c>
      <c r="C1430" s="376">
        <v>1551</v>
      </c>
      <c r="D1430" s="379" t="s">
        <v>1732</v>
      </c>
      <c r="E1430" s="380"/>
      <c r="F1430" s="378"/>
    </row>
    <row r="1431" spans="1:6">
      <c r="A1431" s="374" t="s">
        <v>2874</v>
      </c>
      <c r="B1431" s="375" t="s">
        <v>2875</v>
      </c>
      <c r="C1431" s="376">
        <v>1551</v>
      </c>
      <c r="D1431" s="379" t="s">
        <v>1732</v>
      </c>
      <c r="E1431" s="380" t="s">
        <v>552</v>
      </c>
      <c r="F1431" s="378"/>
    </row>
    <row r="1432" spans="1:6">
      <c r="A1432" s="374" t="s">
        <v>2876</v>
      </c>
      <c r="B1432" s="375" t="s">
        <v>2877</v>
      </c>
      <c r="C1432" s="376">
        <v>1584</v>
      </c>
      <c r="D1432" s="379" t="s">
        <v>851</v>
      </c>
      <c r="E1432" s="380" t="s">
        <v>552</v>
      </c>
      <c r="F1432" s="378"/>
    </row>
    <row r="1433" spans="1:6">
      <c r="A1433" s="374" t="s">
        <v>2878</v>
      </c>
      <c r="B1433" s="375" t="s">
        <v>2879</v>
      </c>
      <c r="C1433" s="376">
        <v>1584</v>
      </c>
      <c r="D1433" s="379" t="s">
        <v>851</v>
      </c>
      <c r="E1433" s="380" t="s">
        <v>552</v>
      </c>
      <c r="F1433" s="378"/>
    </row>
    <row r="1434" spans="1:6">
      <c r="A1434" s="374" t="s">
        <v>2880</v>
      </c>
      <c r="B1434" s="375" t="s">
        <v>2881</v>
      </c>
      <c r="C1434" s="376">
        <v>1584</v>
      </c>
      <c r="D1434" s="379" t="s">
        <v>851</v>
      </c>
      <c r="E1434" s="380" t="s">
        <v>552</v>
      </c>
      <c r="F1434" s="378"/>
    </row>
    <row r="1435" spans="1:6">
      <c r="A1435" s="374" t="s">
        <v>2882</v>
      </c>
      <c r="B1435" s="375" t="s">
        <v>2883</v>
      </c>
      <c r="C1435" s="376">
        <v>1584</v>
      </c>
      <c r="D1435" s="379" t="s">
        <v>851</v>
      </c>
      <c r="E1435" s="380" t="s">
        <v>552</v>
      </c>
      <c r="F1435" s="378"/>
    </row>
    <row r="1436" spans="1:6">
      <c r="A1436" s="374" t="s">
        <v>2884</v>
      </c>
      <c r="B1436" s="375" t="s">
        <v>2885</v>
      </c>
      <c r="C1436" s="376">
        <v>1584</v>
      </c>
      <c r="D1436" s="379" t="s">
        <v>851</v>
      </c>
      <c r="E1436" s="380" t="s">
        <v>552</v>
      </c>
      <c r="F1436" s="378"/>
    </row>
    <row r="1437" spans="1:6">
      <c r="A1437" s="374" t="s">
        <v>2886</v>
      </c>
      <c r="B1437" s="375" t="s">
        <v>2887</v>
      </c>
      <c r="C1437" s="376">
        <v>1584</v>
      </c>
      <c r="D1437" s="379" t="s">
        <v>851</v>
      </c>
      <c r="E1437" s="380" t="s">
        <v>552</v>
      </c>
      <c r="F1437" s="378"/>
    </row>
    <row r="1438" spans="1:6">
      <c r="A1438" s="374" t="s">
        <v>2888</v>
      </c>
      <c r="B1438" s="376" t="s">
        <v>2889</v>
      </c>
      <c r="C1438" s="376">
        <v>1584</v>
      </c>
      <c r="D1438" s="379" t="s">
        <v>851</v>
      </c>
      <c r="E1438" s="380" t="s">
        <v>552</v>
      </c>
      <c r="F1438" s="381"/>
    </row>
    <row r="1439" spans="1:6">
      <c r="A1439" s="374" t="s">
        <v>2890</v>
      </c>
      <c r="B1439" s="375" t="s">
        <v>2891</v>
      </c>
      <c r="C1439" s="376">
        <v>1555</v>
      </c>
      <c r="D1439" s="379" t="s">
        <v>2817</v>
      </c>
      <c r="E1439" s="380" t="s">
        <v>552</v>
      </c>
      <c r="F1439" s="378"/>
    </row>
    <row r="1440" spans="1:6">
      <c r="A1440" s="374" t="s">
        <v>2892</v>
      </c>
      <c r="B1440" s="375" t="s">
        <v>2893</v>
      </c>
      <c r="C1440" s="376">
        <v>1555</v>
      </c>
      <c r="D1440" s="379" t="s">
        <v>2817</v>
      </c>
      <c r="E1440" s="380" t="s">
        <v>552</v>
      </c>
      <c r="F1440" s="378"/>
    </row>
    <row r="1441" spans="1:6">
      <c r="A1441" s="374" t="s">
        <v>2894</v>
      </c>
      <c r="B1441" s="375" t="s">
        <v>2895</v>
      </c>
      <c r="C1441" s="376">
        <v>1585</v>
      </c>
      <c r="D1441" s="379" t="s">
        <v>2896</v>
      </c>
      <c r="E1441" s="380" t="s">
        <v>552</v>
      </c>
      <c r="F1441" s="378"/>
    </row>
    <row r="1442" spans="1:6">
      <c r="A1442" s="374" t="s">
        <v>2897</v>
      </c>
      <c r="B1442" s="375" t="s">
        <v>2898</v>
      </c>
      <c r="C1442" s="376" t="s">
        <v>2899</v>
      </c>
      <c r="D1442" s="379" t="s">
        <v>2900</v>
      </c>
      <c r="E1442" s="380" t="s">
        <v>552</v>
      </c>
      <c r="F1442" s="378"/>
    </row>
    <row r="1443" spans="1:6" ht="27">
      <c r="A1443" s="374" t="s">
        <v>2901</v>
      </c>
      <c r="B1443" s="376" t="s">
        <v>2902</v>
      </c>
      <c r="C1443" s="376" t="s">
        <v>2899</v>
      </c>
      <c r="D1443" s="379" t="s">
        <v>2900</v>
      </c>
      <c r="E1443" s="380" t="s">
        <v>552</v>
      </c>
      <c r="F1443" s="378"/>
    </row>
    <row r="1444" spans="1:6" ht="27">
      <c r="A1444" s="374" t="s">
        <v>2901</v>
      </c>
      <c r="B1444" s="376" t="s">
        <v>2902</v>
      </c>
      <c r="C1444" s="376" t="s">
        <v>2903</v>
      </c>
      <c r="D1444" s="379" t="s">
        <v>2904</v>
      </c>
      <c r="E1444" s="380"/>
      <c r="F1444" s="378"/>
    </row>
    <row r="1445" spans="1:6">
      <c r="A1445" s="374" t="s">
        <v>2905</v>
      </c>
      <c r="B1445" s="375" t="s">
        <v>2906</v>
      </c>
      <c r="C1445" s="376" t="s">
        <v>2903</v>
      </c>
      <c r="D1445" s="379" t="s">
        <v>2904</v>
      </c>
      <c r="E1445" s="380" t="s">
        <v>552</v>
      </c>
      <c r="F1445" s="378"/>
    </row>
    <row r="1446" spans="1:6">
      <c r="A1446" s="374" t="s">
        <v>2907</v>
      </c>
      <c r="B1446" s="375" t="s">
        <v>2908</v>
      </c>
      <c r="C1446" s="376" t="s">
        <v>2909</v>
      </c>
      <c r="D1446" s="379" t="s">
        <v>2910</v>
      </c>
      <c r="E1446" s="380" t="s">
        <v>552</v>
      </c>
      <c r="F1446" s="378"/>
    </row>
    <row r="1447" spans="1:6">
      <c r="A1447" s="374" t="s">
        <v>2911</v>
      </c>
      <c r="B1447" s="375" t="s">
        <v>2912</v>
      </c>
      <c r="C1447" s="376" t="s">
        <v>2913</v>
      </c>
      <c r="D1447" s="379" t="s">
        <v>2914</v>
      </c>
      <c r="E1447" s="380" t="s">
        <v>552</v>
      </c>
      <c r="F1447" s="378"/>
    </row>
    <row r="1448" spans="1:6">
      <c r="A1448" s="374" t="s">
        <v>2915</v>
      </c>
      <c r="B1448" s="375" t="s">
        <v>2916</v>
      </c>
      <c r="C1448" s="376" t="s">
        <v>2903</v>
      </c>
      <c r="D1448" s="379" t="s">
        <v>2904</v>
      </c>
      <c r="E1448" s="380" t="s">
        <v>552</v>
      </c>
      <c r="F1448" s="378"/>
    </row>
    <row r="1449" spans="1:6">
      <c r="A1449" s="374" t="s">
        <v>2917</v>
      </c>
      <c r="B1449" s="375" t="s">
        <v>2918</v>
      </c>
      <c r="C1449" s="376" t="s">
        <v>2903</v>
      </c>
      <c r="D1449" s="379" t="s">
        <v>2904</v>
      </c>
      <c r="E1449" s="380" t="s">
        <v>552</v>
      </c>
      <c r="F1449" s="381"/>
    </row>
    <row r="1450" spans="1:6">
      <c r="A1450" s="374" t="s">
        <v>2919</v>
      </c>
      <c r="B1450" s="375" t="s">
        <v>2920</v>
      </c>
      <c r="C1450" s="376" t="s">
        <v>2913</v>
      </c>
      <c r="D1450" s="379" t="s">
        <v>2914</v>
      </c>
      <c r="E1450" s="380" t="s">
        <v>552</v>
      </c>
      <c r="F1450" s="381"/>
    </row>
    <row r="1451" spans="1:6">
      <c r="A1451" s="374" t="s">
        <v>2921</v>
      </c>
      <c r="B1451" s="375" t="s">
        <v>2922</v>
      </c>
      <c r="C1451" s="376" t="s">
        <v>2899</v>
      </c>
      <c r="D1451" s="379" t="s">
        <v>2900</v>
      </c>
      <c r="E1451" s="380" t="s">
        <v>552</v>
      </c>
      <c r="F1451" s="381"/>
    </row>
    <row r="1452" spans="1:6">
      <c r="A1452" s="374" t="s">
        <v>2921</v>
      </c>
      <c r="B1452" s="375" t="s">
        <v>2922</v>
      </c>
      <c r="C1452" s="376" t="s">
        <v>2903</v>
      </c>
      <c r="D1452" s="379" t="s">
        <v>2904</v>
      </c>
      <c r="E1452" s="380"/>
      <c r="F1452" s="381"/>
    </row>
    <row r="1453" spans="1:6">
      <c r="A1453" s="374" t="s">
        <v>2921</v>
      </c>
      <c r="B1453" s="375" t="s">
        <v>2922</v>
      </c>
      <c r="C1453" s="376" t="s">
        <v>2909</v>
      </c>
      <c r="D1453" s="379" t="s">
        <v>2910</v>
      </c>
      <c r="E1453" s="380"/>
      <c r="F1453" s="381"/>
    </row>
    <row r="1454" spans="1:6">
      <c r="A1454" s="374" t="s">
        <v>2921</v>
      </c>
      <c r="B1454" s="375" t="s">
        <v>2922</v>
      </c>
      <c r="C1454" s="376" t="s">
        <v>2913</v>
      </c>
      <c r="D1454" s="379" t="s">
        <v>2914</v>
      </c>
      <c r="E1454" s="380"/>
      <c r="F1454" s="381"/>
    </row>
    <row r="1455" spans="1:6">
      <c r="A1455" s="374" t="s">
        <v>2923</v>
      </c>
      <c r="B1455" s="375" t="s">
        <v>2924</v>
      </c>
      <c r="C1455" s="376">
        <v>1221</v>
      </c>
      <c r="D1455" s="379" t="s">
        <v>972</v>
      </c>
      <c r="E1455" s="380"/>
      <c r="F1455" s="378"/>
    </row>
    <row r="1456" spans="1:6">
      <c r="A1456" s="374" t="s">
        <v>2923</v>
      </c>
      <c r="B1456" s="375" t="s">
        <v>2924</v>
      </c>
      <c r="C1456" s="376">
        <v>1223</v>
      </c>
      <c r="D1456" s="379" t="s">
        <v>2925</v>
      </c>
      <c r="E1456" s="380" t="s">
        <v>552</v>
      </c>
      <c r="F1456" s="378"/>
    </row>
    <row r="1457" spans="1:6">
      <c r="A1457" s="374" t="s">
        <v>2926</v>
      </c>
      <c r="B1457" s="375" t="s">
        <v>2927</v>
      </c>
      <c r="C1457" s="376">
        <v>1221</v>
      </c>
      <c r="D1457" s="379" t="s">
        <v>972</v>
      </c>
      <c r="E1457" s="380"/>
      <c r="F1457" s="378"/>
    </row>
    <row r="1458" spans="1:6">
      <c r="A1458" s="374" t="s">
        <v>2926</v>
      </c>
      <c r="B1458" s="375" t="s">
        <v>2927</v>
      </c>
      <c r="C1458" s="376">
        <v>1223</v>
      </c>
      <c r="D1458" s="379" t="s">
        <v>2925</v>
      </c>
      <c r="E1458" s="380" t="s">
        <v>552</v>
      </c>
      <c r="F1458" s="378"/>
    </row>
    <row r="1459" spans="1:6">
      <c r="A1459" s="374" t="s">
        <v>2928</v>
      </c>
      <c r="B1459" s="375" t="s">
        <v>2929</v>
      </c>
      <c r="C1459" s="376">
        <v>1223</v>
      </c>
      <c r="D1459" s="379" t="s">
        <v>2925</v>
      </c>
      <c r="E1459" s="380" t="s">
        <v>552</v>
      </c>
      <c r="F1459" s="378"/>
    </row>
    <row r="1460" spans="1:6">
      <c r="A1460" s="374" t="s">
        <v>2928</v>
      </c>
      <c r="B1460" s="375" t="s">
        <v>2929</v>
      </c>
      <c r="C1460" s="376" t="s">
        <v>2903</v>
      </c>
      <c r="D1460" s="379" t="s">
        <v>2904</v>
      </c>
      <c r="E1460" s="380"/>
      <c r="F1460" s="378"/>
    </row>
    <row r="1461" spans="1:6">
      <c r="A1461" s="374" t="s">
        <v>2928</v>
      </c>
      <c r="B1461" s="375" t="s">
        <v>2929</v>
      </c>
      <c r="C1461" s="376" t="s">
        <v>2913</v>
      </c>
      <c r="D1461" s="379" t="s">
        <v>2914</v>
      </c>
      <c r="E1461" s="380"/>
      <c r="F1461" s="378"/>
    </row>
    <row r="1462" spans="1:6">
      <c r="A1462" s="374" t="s">
        <v>2930</v>
      </c>
      <c r="B1462" s="375" t="s">
        <v>2931</v>
      </c>
      <c r="C1462" s="376" t="s">
        <v>555</v>
      </c>
      <c r="D1462" s="379" t="s">
        <v>556</v>
      </c>
      <c r="E1462" s="380" t="s">
        <v>552</v>
      </c>
      <c r="F1462" s="378"/>
    </row>
    <row r="1463" spans="1:6">
      <c r="A1463" s="374" t="s">
        <v>2932</v>
      </c>
      <c r="B1463" s="375" t="s">
        <v>2933</v>
      </c>
      <c r="C1463" s="376" t="s">
        <v>555</v>
      </c>
      <c r="D1463" s="379" t="s">
        <v>556</v>
      </c>
      <c r="E1463" s="380"/>
      <c r="F1463" s="378"/>
    </row>
    <row r="1464" spans="1:6">
      <c r="A1464" s="374" t="s">
        <v>2932</v>
      </c>
      <c r="B1464" s="375" t="s">
        <v>2933</v>
      </c>
      <c r="C1464" s="376">
        <v>5211</v>
      </c>
      <c r="D1464" s="379" t="s">
        <v>1370</v>
      </c>
      <c r="E1464" s="380" t="s">
        <v>552</v>
      </c>
      <c r="F1464" s="378"/>
    </row>
    <row r="1465" spans="1:6">
      <c r="A1465" s="374" t="s">
        <v>2934</v>
      </c>
      <c r="B1465" s="375" t="s">
        <v>2935</v>
      </c>
      <c r="C1465" s="376" t="s">
        <v>559</v>
      </c>
      <c r="D1465" s="379" t="s">
        <v>560</v>
      </c>
      <c r="E1465" s="380" t="s">
        <v>552</v>
      </c>
      <c r="F1465" s="378"/>
    </row>
    <row r="1466" spans="1:6">
      <c r="A1466" s="374" t="s">
        <v>2936</v>
      </c>
      <c r="B1466" s="375" t="s">
        <v>2937</v>
      </c>
      <c r="C1466" s="376">
        <v>1221</v>
      </c>
      <c r="D1466" s="379" t="s">
        <v>972</v>
      </c>
      <c r="E1466" s="380"/>
      <c r="F1466" s="378"/>
    </row>
    <row r="1467" spans="1:6">
      <c r="A1467" s="374" t="s">
        <v>2936</v>
      </c>
      <c r="B1467" s="375" t="s">
        <v>2937</v>
      </c>
      <c r="C1467" s="376">
        <v>1223</v>
      </c>
      <c r="D1467" s="379" t="s">
        <v>2925</v>
      </c>
      <c r="E1467" s="380" t="s">
        <v>552</v>
      </c>
      <c r="F1467" s="378"/>
    </row>
    <row r="1468" spans="1:6">
      <c r="A1468" s="374" t="s">
        <v>2938</v>
      </c>
      <c r="B1468" s="375" t="s">
        <v>2939</v>
      </c>
      <c r="C1468" s="376" t="s">
        <v>646</v>
      </c>
      <c r="D1468" s="379" t="s">
        <v>647</v>
      </c>
      <c r="E1468" s="380" t="s">
        <v>552</v>
      </c>
      <c r="F1468" s="378"/>
    </row>
    <row r="1469" spans="1:6">
      <c r="A1469" s="374" t="s">
        <v>2940</v>
      </c>
      <c r="B1469" s="375" t="s">
        <v>2941</v>
      </c>
      <c r="C1469" s="376" t="s">
        <v>646</v>
      </c>
      <c r="D1469" s="379" t="s">
        <v>647</v>
      </c>
      <c r="E1469" s="380" t="s">
        <v>552</v>
      </c>
      <c r="F1469" s="378"/>
    </row>
    <row r="1470" spans="1:6">
      <c r="A1470" s="374" t="s">
        <v>2942</v>
      </c>
      <c r="B1470" s="375" t="s">
        <v>2943</v>
      </c>
      <c r="C1470" s="376">
        <v>1223</v>
      </c>
      <c r="D1470" s="379" t="s">
        <v>2925</v>
      </c>
      <c r="E1470" s="380" t="s">
        <v>552</v>
      </c>
      <c r="F1470" s="378"/>
    </row>
    <row r="1471" spans="1:6" ht="27">
      <c r="A1471" s="374" t="s">
        <v>2944</v>
      </c>
      <c r="B1471" s="376" t="s">
        <v>2945</v>
      </c>
      <c r="C1471" s="376" t="s">
        <v>646</v>
      </c>
      <c r="D1471" s="379" t="s">
        <v>647</v>
      </c>
      <c r="E1471" s="380"/>
      <c r="F1471" s="378"/>
    </row>
    <row r="1472" spans="1:6" ht="27">
      <c r="A1472" s="374" t="s">
        <v>2944</v>
      </c>
      <c r="B1472" s="376" t="s">
        <v>2945</v>
      </c>
      <c r="C1472" s="376">
        <v>1541</v>
      </c>
      <c r="D1472" s="379" t="s">
        <v>1625</v>
      </c>
      <c r="E1472" s="380" t="s">
        <v>552</v>
      </c>
      <c r="F1472" s="378"/>
    </row>
    <row r="1473" spans="1:6">
      <c r="A1473" s="374" t="s">
        <v>2946</v>
      </c>
      <c r="B1473" s="375" t="s">
        <v>2947</v>
      </c>
      <c r="C1473" s="376" t="s">
        <v>2948</v>
      </c>
      <c r="D1473" s="379" t="s">
        <v>2949</v>
      </c>
      <c r="E1473" s="380" t="s">
        <v>552</v>
      </c>
      <c r="F1473" s="378"/>
    </row>
    <row r="1474" spans="1:6">
      <c r="A1474" s="374" t="s">
        <v>2950</v>
      </c>
      <c r="B1474" s="375" t="s">
        <v>2951</v>
      </c>
      <c r="C1474" s="376" t="s">
        <v>2952</v>
      </c>
      <c r="D1474" s="379" t="s">
        <v>2953</v>
      </c>
      <c r="E1474" s="380" t="s">
        <v>552</v>
      </c>
      <c r="F1474" s="400"/>
    </row>
    <row r="1475" spans="1:6">
      <c r="A1475" s="401" t="s">
        <v>2954</v>
      </c>
      <c r="B1475" s="375" t="s">
        <v>2955</v>
      </c>
      <c r="C1475" s="376">
        <v>5115</v>
      </c>
      <c r="D1475" s="379" t="s">
        <v>2956</v>
      </c>
      <c r="E1475" s="380"/>
      <c r="F1475" s="381"/>
    </row>
    <row r="1476" spans="1:6">
      <c r="A1476" s="374" t="s">
        <v>2957</v>
      </c>
      <c r="B1476" s="375" t="s">
        <v>2958</v>
      </c>
      <c r="C1476" s="376">
        <v>5115</v>
      </c>
      <c r="D1476" s="379" t="s">
        <v>2956</v>
      </c>
      <c r="E1476" s="380" t="s">
        <v>552</v>
      </c>
      <c r="F1476" s="378"/>
    </row>
    <row r="1477" spans="1:6">
      <c r="A1477" s="402">
        <v>24020107</v>
      </c>
      <c r="B1477" s="388" t="s">
        <v>2959</v>
      </c>
      <c r="C1477" s="376" t="s">
        <v>1421</v>
      </c>
      <c r="D1477" s="377" t="s">
        <v>1422</v>
      </c>
      <c r="E1477" s="380" t="s">
        <v>552</v>
      </c>
      <c r="F1477" s="381"/>
    </row>
    <row r="1478" spans="1:6">
      <c r="A1478" s="374" t="s">
        <v>2960</v>
      </c>
      <c r="B1478" s="375" t="s">
        <v>2961</v>
      </c>
      <c r="C1478" s="376" t="s">
        <v>2962</v>
      </c>
      <c r="D1478" s="379" t="s">
        <v>2963</v>
      </c>
      <c r="E1478" s="380" t="s">
        <v>552</v>
      </c>
      <c r="F1478" s="378"/>
    </row>
    <row r="1479" spans="1:6">
      <c r="A1479" s="374" t="s">
        <v>2964</v>
      </c>
      <c r="B1479" s="375" t="s">
        <v>2965</v>
      </c>
      <c r="C1479" s="376" t="s">
        <v>2966</v>
      </c>
      <c r="D1479" s="379" t="s">
        <v>2967</v>
      </c>
      <c r="E1479" s="380" t="s">
        <v>552</v>
      </c>
      <c r="F1479" s="378"/>
    </row>
    <row r="1480" spans="1:6">
      <c r="A1480" s="374" t="s">
        <v>2968</v>
      </c>
      <c r="B1480" s="375" t="s">
        <v>2969</v>
      </c>
      <c r="C1480" s="376" t="s">
        <v>2966</v>
      </c>
      <c r="D1480" s="379" t="s">
        <v>2967</v>
      </c>
      <c r="E1480" s="380" t="s">
        <v>552</v>
      </c>
      <c r="F1480" s="378"/>
    </row>
    <row r="1481" spans="1:6">
      <c r="A1481" s="374" t="s">
        <v>2970</v>
      </c>
      <c r="B1481" s="375" t="s">
        <v>2971</v>
      </c>
      <c r="C1481" s="376" t="s">
        <v>2966</v>
      </c>
      <c r="D1481" s="379" t="s">
        <v>2967</v>
      </c>
      <c r="E1481" s="380" t="s">
        <v>552</v>
      </c>
      <c r="F1481" s="378"/>
    </row>
    <row r="1482" spans="1:6">
      <c r="A1482" s="374" t="s">
        <v>2972</v>
      </c>
      <c r="B1482" s="375" t="s">
        <v>2973</v>
      </c>
      <c r="C1482" s="376" t="s">
        <v>2966</v>
      </c>
      <c r="D1482" s="379" t="s">
        <v>2967</v>
      </c>
      <c r="E1482" s="380" t="s">
        <v>552</v>
      </c>
      <c r="F1482" s="378"/>
    </row>
    <row r="1483" spans="1:6">
      <c r="A1483" s="397">
        <v>24020206</v>
      </c>
      <c r="B1483" s="375" t="s">
        <v>2974</v>
      </c>
      <c r="C1483" s="376" t="s">
        <v>2975</v>
      </c>
      <c r="D1483" s="377" t="s">
        <v>2976</v>
      </c>
      <c r="E1483" s="380" t="s">
        <v>552</v>
      </c>
      <c r="F1483" s="381"/>
    </row>
    <row r="1484" spans="1:6">
      <c r="A1484" s="374" t="s">
        <v>2977</v>
      </c>
      <c r="B1484" s="375" t="s">
        <v>2978</v>
      </c>
      <c r="C1484" s="376">
        <v>1223</v>
      </c>
      <c r="D1484" s="379" t="s">
        <v>2925</v>
      </c>
      <c r="E1484" s="380"/>
      <c r="F1484" s="378"/>
    </row>
    <row r="1485" spans="1:6">
      <c r="A1485" s="374" t="s">
        <v>2977</v>
      </c>
      <c r="B1485" s="375" t="s">
        <v>2978</v>
      </c>
      <c r="C1485" s="376" t="s">
        <v>2979</v>
      </c>
      <c r="D1485" s="379" t="s">
        <v>2980</v>
      </c>
      <c r="E1485" s="380" t="s">
        <v>552</v>
      </c>
      <c r="F1485" s="378"/>
    </row>
    <row r="1486" spans="1:6">
      <c r="A1486" s="374" t="s">
        <v>2981</v>
      </c>
      <c r="B1486" s="375" t="s">
        <v>2982</v>
      </c>
      <c r="C1486" s="376">
        <v>1223</v>
      </c>
      <c r="D1486" s="379" t="s">
        <v>2925</v>
      </c>
      <c r="E1486" s="380"/>
      <c r="F1486" s="378"/>
    </row>
    <row r="1487" spans="1:6">
      <c r="A1487" s="374" t="s">
        <v>2981</v>
      </c>
      <c r="B1487" s="375" t="s">
        <v>2982</v>
      </c>
      <c r="C1487" s="376" t="s">
        <v>2979</v>
      </c>
      <c r="D1487" s="379" t="s">
        <v>2980</v>
      </c>
      <c r="E1487" s="380" t="s">
        <v>552</v>
      </c>
      <c r="F1487" s="378"/>
    </row>
    <row r="1488" spans="1:6">
      <c r="A1488" s="374" t="s">
        <v>2983</v>
      </c>
      <c r="B1488" s="375" t="s">
        <v>2984</v>
      </c>
      <c r="C1488" s="376">
        <v>1223</v>
      </c>
      <c r="D1488" s="379" t="s">
        <v>2925</v>
      </c>
      <c r="E1488" s="380" t="s">
        <v>552</v>
      </c>
      <c r="F1488" s="378"/>
    </row>
    <row r="1489" spans="1:6">
      <c r="A1489" s="374" t="s">
        <v>2983</v>
      </c>
      <c r="B1489" s="375" t="s">
        <v>2984</v>
      </c>
      <c r="C1489" s="376" t="s">
        <v>1476</v>
      </c>
      <c r="D1489" s="379" t="s">
        <v>859</v>
      </c>
      <c r="E1489" s="380"/>
      <c r="F1489" s="378"/>
    </row>
    <row r="1490" spans="1:6">
      <c r="A1490" s="374" t="s">
        <v>2985</v>
      </c>
      <c r="B1490" s="375" t="s">
        <v>2986</v>
      </c>
      <c r="C1490" s="376">
        <v>1223</v>
      </c>
      <c r="D1490" s="379" t="s">
        <v>2925</v>
      </c>
      <c r="E1490" s="380" t="s">
        <v>552</v>
      </c>
      <c r="F1490" s="378"/>
    </row>
    <row r="1491" spans="1:6">
      <c r="A1491" s="374" t="s">
        <v>2987</v>
      </c>
      <c r="B1491" s="375" t="s">
        <v>2988</v>
      </c>
      <c r="C1491" s="376" t="s">
        <v>2989</v>
      </c>
      <c r="D1491" s="379" t="s">
        <v>2990</v>
      </c>
      <c r="E1491" s="380" t="s">
        <v>552</v>
      </c>
      <c r="F1491" s="378"/>
    </row>
    <row r="1492" spans="1:6">
      <c r="A1492" s="374" t="s">
        <v>2991</v>
      </c>
      <c r="B1492" s="375" t="s">
        <v>2992</v>
      </c>
      <c r="C1492" s="376">
        <v>8821</v>
      </c>
      <c r="D1492" s="379" t="s">
        <v>2993</v>
      </c>
      <c r="E1492" s="380" t="s">
        <v>552</v>
      </c>
      <c r="F1492" s="378"/>
    </row>
    <row r="1493" spans="1:6">
      <c r="A1493" s="374" t="s">
        <v>2994</v>
      </c>
      <c r="B1493" s="375" t="s">
        <v>2995</v>
      </c>
      <c r="C1493" s="376">
        <v>8822</v>
      </c>
      <c r="D1493" s="379" t="s">
        <v>2996</v>
      </c>
      <c r="E1493" s="380" t="s">
        <v>552</v>
      </c>
      <c r="F1493" s="378"/>
    </row>
    <row r="1494" spans="1:6">
      <c r="A1494" s="374" t="s">
        <v>2997</v>
      </c>
      <c r="B1494" s="375" t="s">
        <v>2998</v>
      </c>
      <c r="C1494" s="376">
        <v>6243</v>
      </c>
      <c r="D1494" s="379" t="s">
        <v>1237</v>
      </c>
      <c r="E1494" s="380" t="s">
        <v>552</v>
      </c>
      <c r="F1494" s="378"/>
    </row>
    <row r="1495" spans="1:6">
      <c r="A1495" s="374" t="s">
        <v>2999</v>
      </c>
      <c r="B1495" s="375" t="s">
        <v>3000</v>
      </c>
      <c r="C1495" s="376">
        <v>6243</v>
      </c>
      <c r="D1495" s="379" t="s">
        <v>1237</v>
      </c>
      <c r="E1495" s="380" t="s">
        <v>552</v>
      </c>
      <c r="F1495" s="378"/>
    </row>
    <row r="1496" spans="1:6">
      <c r="A1496" s="374" t="s">
        <v>3001</v>
      </c>
      <c r="B1496" s="375" t="s">
        <v>3002</v>
      </c>
      <c r="C1496" s="376" t="s">
        <v>3003</v>
      </c>
      <c r="D1496" s="379" t="s">
        <v>3004</v>
      </c>
      <c r="E1496" s="380" t="s">
        <v>552</v>
      </c>
      <c r="F1496" s="378"/>
    </row>
    <row r="1497" spans="1:6">
      <c r="A1497" s="374" t="s">
        <v>3005</v>
      </c>
      <c r="B1497" s="375" t="s">
        <v>3006</v>
      </c>
      <c r="C1497" s="376" t="s">
        <v>3003</v>
      </c>
      <c r="D1497" s="379" t="s">
        <v>3004</v>
      </c>
      <c r="E1497" s="380" t="s">
        <v>552</v>
      </c>
      <c r="F1497" s="378"/>
    </row>
    <row r="1498" spans="1:6">
      <c r="A1498" s="374" t="s">
        <v>3007</v>
      </c>
      <c r="B1498" s="375" t="s">
        <v>3008</v>
      </c>
      <c r="C1498" s="376">
        <v>1223</v>
      </c>
      <c r="D1498" s="379" t="s">
        <v>2925</v>
      </c>
      <c r="E1498" s="380"/>
      <c r="F1498" s="378"/>
    </row>
    <row r="1499" spans="1:6">
      <c r="A1499" s="374" t="s">
        <v>3007</v>
      </c>
      <c r="B1499" s="375" t="s">
        <v>3008</v>
      </c>
      <c r="C1499" s="376" t="s">
        <v>3009</v>
      </c>
      <c r="D1499" s="379" t="s">
        <v>3010</v>
      </c>
      <c r="E1499" s="380" t="s">
        <v>552</v>
      </c>
      <c r="F1499" s="378"/>
    </row>
    <row r="1500" spans="1:6">
      <c r="A1500" s="374" t="s">
        <v>3011</v>
      </c>
      <c r="B1500" s="375" t="s">
        <v>3012</v>
      </c>
      <c r="C1500" s="376">
        <v>1223</v>
      </c>
      <c r="D1500" s="379" t="s">
        <v>2925</v>
      </c>
      <c r="E1500" s="380"/>
      <c r="F1500" s="378"/>
    </row>
    <row r="1501" spans="1:6">
      <c r="A1501" s="374" t="s">
        <v>3011</v>
      </c>
      <c r="B1501" s="375" t="s">
        <v>3012</v>
      </c>
      <c r="C1501" s="376" t="s">
        <v>3009</v>
      </c>
      <c r="D1501" s="379" t="s">
        <v>3010</v>
      </c>
      <c r="E1501" s="380" t="s">
        <v>552</v>
      </c>
      <c r="F1501" s="378"/>
    </row>
    <row r="1502" spans="1:6">
      <c r="A1502" s="374" t="s">
        <v>3013</v>
      </c>
      <c r="B1502" s="375" t="s">
        <v>3014</v>
      </c>
      <c r="C1502" s="376">
        <v>1223</v>
      </c>
      <c r="D1502" s="379" t="s">
        <v>2925</v>
      </c>
      <c r="E1502" s="380"/>
      <c r="F1502" s="378"/>
    </row>
    <row r="1503" spans="1:6">
      <c r="A1503" s="374" t="s">
        <v>3013</v>
      </c>
      <c r="B1503" s="375" t="s">
        <v>3014</v>
      </c>
      <c r="C1503" s="376" t="s">
        <v>3009</v>
      </c>
      <c r="D1503" s="379" t="s">
        <v>3010</v>
      </c>
      <c r="E1503" s="380" t="s">
        <v>552</v>
      </c>
      <c r="F1503" s="378"/>
    </row>
    <row r="1504" spans="1:6" ht="27">
      <c r="A1504" s="374" t="s">
        <v>3015</v>
      </c>
      <c r="B1504" s="376" t="s">
        <v>3016</v>
      </c>
      <c r="C1504" s="376">
        <v>1223</v>
      </c>
      <c r="D1504" s="379" t="s">
        <v>2925</v>
      </c>
      <c r="E1504" s="380" t="s">
        <v>552</v>
      </c>
      <c r="F1504" s="378"/>
    </row>
    <row r="1505" spans="1:6">
      <c r="A1505" s="374" t="s">
        <v>3017</v>
      </c>
      <c r="B1505" s="375" t="s">
        <v>3018</v>
      </c>
      <c r="C1505" s="376">
        <v>1223</v>
      </c>
      <c r="D1505" s="379" t="s">
        <v>2925</v>
      </c>
      <c r="E1505" s="380" t="s">
        <v>552</v>
      </c>
      <c r="F1505" s="378"/>
    </row>
    <row r="1506" spans="1:6">
      <c r="A1506" s="374" t="s">
        <v>3019</v>
      </c>
      <c r="B1506" s="375" t="s">
        <v>3020</v>
      </c>
      <c r="C1506" s="376" t="s">
        <v>3021</v>
      </c>
      <c r="D1506" s="379" t="s">
        <v>3022</v>
      </c>
      <c r="E1506" s="380" t="s">
        <v>552</v>
      </c>
      <c r="F1506" s="378"/>
    </row>
    <row r="1507" spans="1:6">
      <c r="A1507" s="374" t="s">
        <v>3023</v>
      </c>
      <c r="B1507" s="375" t="s">
        <v>3024</v>
      </c>
      <c r="C1507" s="376">
        <v>5211</v>
      </c>
      <c r="D1507" s="379" t="s">
        <v>1370</v>
      </c>
      <c r="E1507" s="380" t="s">
        <v>552</v>
      </c>
      <c r="F1507" s="381"/>
    </row>
    <row r="1508" spans="1:6">
      <c r="A1508" s="374" t="s">
        <v>3023</v>
      </c>
      <c r="B1508" s="375" t="s">
        <v>3024</v>
      </c>
      <c r="C1508" s="376" t="s">
        <v>555</v>
      </c>
      <c r="D1508" s="379" t="s">
        <v>556</v>
      </c>
      <c r="E1508" s="380"/>
      <c r="F1508" s="378"/>
    </row>
    <row r="1509" spans="1:6">
      <c r="A1509" s="374" t="s">
        <v>3025</v>
      </c>
      <c r="B1509" s="375" t="s">
        <v>3026</v>
      </c>
      <c r="C1509" s="376" t="s">
        <v>559</v>
      </c>
      <c r="D1509" s="379" t="s">
        <v>560</v>
      </c>
      <c r="E1509" s="380" t="s">
        <v>552</v>
      </c>
      <c r="F1509" s="378"/>
    </row>
    <row r="1510" spans="1:6" ht="17.25" thickBot="1">
      <c r="A1510" s="403" t="s">
        <v>3027</v>
      </c>
      <c r="B1510" s="404" t="s">
        <v>3028</v>
      </c>
      <c r="C1510" s="405">
        <v>1553</v>
      </c>
      <c r="D1510" s="406" t="s">
        <v>1632</v>
      </c>
      <c r="E1510" s="407" t="s">
        <v>552</v>
      </c>
      <c r="F1510" s="408"/>
    </row>
  </sheetData>
  <mergeCells count="7">
    <mergeCell ref="A1:B1"/>
    <mergeCell ref="A2:F2"/>
    <mergeCell ref="A4:B4"/>
    <mergeCell ref="C4:D4"/>
    <mergeCell ref="E4:E5"/>
    <mergeCell ref="F4:F5"/>
    <mergeCell ref="C5:D5"/>
  </mergeCells>
  <phoneticPr fontId="9" type="noConversion"/>
  <conditionalFormatting sqref="D1:D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2</vt:i4>
      </vt:variant>
    </vt:vector>
  </HeadingPairs>
  <TitlesOfParts>
    <vt:vector size="9" baseType="lpstr">
      <vt:lpstr>1.인프라지원금</vt:lpstr>
      <vt:lpstr>2.훈련과정 일람표</vt:lpstr>
      <vt:lpstr>3.훈련비용(총괄)</vt:lpstr>
      <vt:lpstr>4.훈련과정별</vt:lpstr>
      <vt:lpstr>5.강사 경력산정 근거자료</vt:lpstr>
      <vt:lpstr>(참고) 2024년 NCS기준단가</vt:lpstr>
      <vt:lpstr>NCS-KECO 연계표</vt:lpstr>
      <vt:lpstr>'1.인프라지원금'!Print_Area</vt:lpstr>
      <vt:lpstr>'4.훈련과정별'!Print_Area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정석희</dc:creator>
  <cp:lastModifiedBy>은진 하</cp:lastModifiedBy>
  <cp:lastPrinted>2024-09-19T07:04:23Z</cp:lastPrinted>
  <dcterms:created xsi:type="dcterms:W3CDTF">2013-11-20T12:46:33Z</dcterms:created>
  <dcterms:modified xsi:type="dcterms:W3CDTF">2024-09-30T04:27:53Z</dcterms:modified>
</cp:coreProperties>
</file>